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5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8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9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10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11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drawings/drawing8.xml" ContentType="application/vnd.openxmlformats-officedocument.drawing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9.xml" ContentType="application/vnd.openxmlformats-officedocument.drawing+xml"/>
  <Override PartName="/xl/charts/chart16.xml" ContentType="application/vnd.openxmlformats-officedocument.drawingml.chart+xml"/>
  <Override PartName="/xl/drawings/drawing10.xml" ContentType="application/vnd.openxmlformats-officedocument.drawingml.chartshapes+xml"/>
  <Override PartName="/xl/charts/chart17.xml" ContentType="application/vnd.openxmlformats-officedocument.drawingml.chart+xml"/>
  <Override PartName="/xl/drawings/drawing11.xml" ContentType="application/vnd.openxmlformats-officedocument.drawing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2.xml" ContentType="application/vnd.openxmlformats-officedocument.drawing+xml"/>
  <Override PartName="/xl/charts/chart20.xml" ContentType="application/vnd.openxmlformats-officedocument.drawingml.chart+xml"/>
  <Override PartName="/xl/drawings/drawing13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14.xml" ContentType="application/vnd.openxmlformats-officedocument.drawing+xml"/>
  <Override PartName="/xl/charts/chart23.xml" ContentType="application/vnd.openxmlformats-officedocument.drawingml.chart+xml"/>
  <Override PartName="/xl/drawings/drawing15.xml" ContentType="application/vnd.openxmlformats-officedocument.drawing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29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30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31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8.xml" ContentType="application/vnd.openxmlformats-officedocument.drawing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drawings/drawing19.xml" ContentType="application/vnd.openxmlformats-officedocument.drawing+xml"/>
  <Override PartName="/xl/charts/chart35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36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Ex1.xml" ContentType="application/vnd.ms-office.chartex+xml"/>
  <Override PartName="/xl/charts/colors12.xml" ContentType="application/vnd.ms-office.chartcolorstyle+xml"/>
  <Override PartName="/xl/charts/style12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EstaPasta_de_trabalho" defaultThemeVersion="164011"/>
  <mc:AlternateContent xmlns:mc="http://schemas.openxmlformats.org/markup-compatibility/2006">
    <mc:Choice Requires="x15">
      <x15ac:absPath xmlns:x15ac="http://schemas.microsoft.com/office/spreadsheetml/2010/11/ac" url="C:\Users\Marcio Ramires\Desktop\Setembro\"/>
    </mc:Choice>
  </mc:AlternateContent>
  <bookViews>
    <workbookView xWindow="0" yWindow="0" windowWidth="19620" windowHeight="7920" tabRatio="961"/>
  </bookViews>
  <sheets>
    <sheet name="Texto" sheetId="34" r:id="rId1"/>
    <sheet name="Protocolos" sheetId="2" r:id="rId2"/>
    <sheet name="Elogios_Sugestões" sheetId="31" r:id="rId3"/>
    <sheet name="Canais_atendimento" sheetId="43" r:id="rId4"/>
    <sheet name="Fora da competência" sheetId="37" r:id="rId5"/>
    <sheet name="Buraco-Pavimentação_SET_2026" sheetId="24" r:id="rId6"/>
    <sheet name="Assuntos" sheetId="26" r:id="rId7"/>
    <sheet name="10+_Assuntos_2026" sheetId="5" r:id="rId8"/>
    <sheet name="Assuntos-variação_10_mais_2026" sheetId="6" r:id="rId9"/>
    <sheet name="10_ASSUNTOS+_Assuntos_SET_26" sheetId="8" r:id="rId10"/>
    <sheet name="UNIDADES" sheetId="9" r:id="rId11"/>
    <sheet name="10+_UNIDADES_2026" sheetId="10" r:id="rId12"/>
    <sheet name="Unidades_variação_10_mais_2026" sheetId="11" r:id="rId13"/>
    <sheet name="10+_Unidades_SET_26" sheetId="13" r:id="rId14"/>
    <sheet name="Subprefeituras_2026" sheetId="14" r:id="rId15"/>
    <sheet name="10+_SUB's_2026" sheetId="15" r:id="rId16"/>
    <sheet name="Subs_-Variação_10_mais_2026" sheetId="16" r:id="rId17"/>
    <sheet name="10+_Subprefeituras_SET_26" sheetId="30" r:id="rId18"/>
    <sheet name="Denúncia_Protocolos_2026" sheetId="45" r:id="rId19"/>
    <sheet name="Denúncia_Unidades_Mensal_2026" sheetId="46" r:id="rId20"/>
    <sheet name="Denúncia_Unidades_Total_2026" sheetId="47" r:id="rId21"/>
    <sheet name="Denúncia_Órgãos_Recebidas" sheetId="48" r:id="rId22"/>
    <sheet name="Denúncia_Órgãos_Não Recebidas" sheetId="49" r:id="rId23"/>
    <sheet name="e-SIC_2026" sheetId="44" r:id="rId24"/>
    <sheet name="Alteração_de_Processo" sheetId="22" r:id="rId25"/>
    <sheet name="P" sheetId="20" state="hidden" r:id="rId26"/>
  </sheets>
  <definedNames>
    <definedName name="_xlchart.v1.0" hidden="1">Alteração_de_Processo!$E$15:$E$27</definedName>
    <definedName name="_xlchart.v1.1" hidden="1">Alteração_de_Processo!$F$15:$F$27</definedName>
    <definedName name="OLE_LINK1" localSheetId="24">Alteração_de_Processo!$B$32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2" i="49" l="1"/>
  <c r="F82" i="48"/>
  <c r="G82" i="48"/>
  <c r="H82" i="48"/>
  <c r="I82" i="48"/>
  <c r="J82" i="48"/>
  <c r="P17" i="15" l="1"/>
  <c r="P7" i="15"/>
  <c r="P17" i="10"/>
  <c r="P7" i="10"/>
  <c r="N4" i="48" l="1"/>
  <c r="N4" i="47"/>
  <c r="F31" i="45"/>
  <c r="F27" i="45"/>
  <c r="N6" i="45"/>
  <c r="E10" i="45"/>
  <c r="E15" i="45" s="1"/>
  <c r="E9" i="45"/>
  <c r="P7" i="45" s="1"/>
  <c r="P6" i="45" l="1"/>
  <c r="P9" i="45" s="1"/>
  <c r="B27" i="45"/>
  <c r="P7" i="5"/>
  <c r="C14" i="44" l="1"/>
  <c r="B14" i="44"/>
  <c r="O116" i="44"/>
  <c r="E117" i="44"/>
  <c r="E102" i="44"/>
  <c r="P8" i="15" l="1"/>
  <c r="P9" i="15"/>
  <c r="P10" i="15"/>
  <c r="P11" i="15"/>
  <c r="P12" i="15"/>
  <c r="P13" i="15"/>
  <c r="P14" i="15"/>
  <c r="P15" i="15"/>
  <c r="P16" i="15"/>
  <c r="P1" i="15"/>
  <c r="E17" i="15"/>
  <c r="P5" i="14"/>
  <c r="N5" i="14"/>
  <c r="E37" i="14"/>
  <c r="L25" i="13"/>
  <c r="P4" i="10"/>
  <c r="P8" i="10" s="1"/>
  <c r="P9" i="10"/>
  <c r="P10" i="10"/>
  <c r="P11" i="10"/>
  <c r="P13" i="10"/>
  <c r="P14" i="10"/>
  <c r="P15" i="10"/>
  <c r="P16" i="10"/>
  <c r="O7" i="10"/>
  <c r="N7" i="10"/>
  <c r="E17" i="10"/>
  <c r="E72" i="9"/>
  <c r="P12" i="10" l="1"/>
  <c r="B17" i="8" l="1"/>
  <c r="O7" i="5"/>
  <c r="E17" i="5"/>
  <c r="E276" i="26" l="1"/>
  <c r="L26" i="8" l="1"/>
  <c r="O1" i="5"/>
  <c r="O262" i="26"/>
  <c r="N262" i="26"/>
  <c r="O250" i="26"/>
  <c r="N250" i="26"/>
  <c r="Q6" i="43"/>
  <c r="Q7" i="43"/>
  <c r="Q8" i="43"/>
  <c r="Q9" i="43"/>
  <c r="Q10" i="43"/>
  <c r="Q11" i="43"/>
  <c r="Q12" i="43"/>
  <c r="Q13" i="43"/>
  <c r="Q5" i="43"/>
  <c r="P5" i="43"/>
  <c r="O5" i="43"/>
  <c r="N5" i="43"/>
  <c r="P11" i="5" l="1"/>
  <c r="P12" i="5"/>
  <c r="P17" i="5"/>
  <c r="P13" i="5"/>
  <c r="P9" i="5"/>
  <c r="P15" i="5"/>
  <c r="P16" i="5"/>
  <c r="P8" i="5"/>
  <c r="P14" i="5"/>
  <c r="P10" i="5"/>
  <c r="F15" i="45" l="1"/>
  <c r="F26" i="45"/>
  <c r="B26" i="45"/>
  <c r="F10" i="45"/>
  <c r="F9" i="45"/>
  <c r="P83" i="47"/>
  <c r="O83" i="47"/>
  <c r="N117" i="44" l="1"/>
  <c r="O107" i="44" s="1"/>
  <c r="F117" i="44"/>
  <c r="C13" i="44"/>
  <c r="B13" i="44"/>
  <c r="F102" i="44"/>
  <c r="F17" i="15" l="1"/>
  <c r="F37" i="14"/>
  <c r="F17" i="10"/>
  <c r="F72" i="9" l="1"/>
  <c r="F17" i="5"/>
  <c r="F276" i="26"/>
  <c r="O41" i="26"/>
  <c r="N41" i="26"/>
  <c r="B25" i="37"/>
  <c r="C20" i="37"/>
  <c r="C12" i="2" l="1"/>
  <c r="O7" i="15" l="1"/>
  <c r="F25" i="45" l="1"/>
  <c r="B25" i="45"/>
  <c r="G9" i="45"/>
  <c r="G10" i="45"/>
  <c r="G15" i="45" s="1"/>
  <c r="C12" i="44" l="1"/>
  <c r="B12" i="44"/>
  <c r="G117" i="44"/>
  <c r="G102" i="44"/>
  <c r="B36" i="37" l="1"/>
  <c r="B17" i="30" l="1"/>
  <c r="G17" i="15"/>
  <c r="H17" i="15"/>
  <c r="I17" i="15"/>
  <c r="J17" i="15"/>
  <c r="K17" i="15"/>
  <c r="L17" i="15"/>
  <c r="M17" i="15"/>
  <c r="G37" i="14"/>
  <c r="B17" i="13"/>
  <c r="G17" i="10"/>
  <c r="G72" i="9"/>
  <c r="N35" i="9"/>
  <c r="O35" i="9"/>
  <c r="G17" i="5" l="1"/>
  <c r="G276" i="26"/>
  <c r="N260" i="26"/>
  <c r="O260" i="26"/>
  <c r="N244" i="26"/>
  <c r="O244" i="26"/>
  <c r="N213" i="26"/>
  <c r="O213" i="26"/>
  <c r="N92" i="26"/>
  <c r="O92" i="26"/>
  <c r="B48" i="37" l="1"/>
  <c r="F24" i="45" l="1"/>
  <c r="B24" i="45"/>
  <c r="H15" i="45"/>
  <c r="H9" i="45"/>
  <c r="H10" i="45"/>
  <c r="D5" i="46"/>
  <c r="N5" i="49"/>
  <c r="N5" i="48"/>
  <c r="N5" i="47"/>
  <c r="Q5" i="47" l="1"/>
  <c r="C11" i="44"/>
  <c r="B11" i="44"/>
  <c r="H117" i="44"/>
  <c r="H102" i="44"/>
  <c r="H37" i="14" l="1"/>
  <c r="H17" i="10"/>
  <c r="H72" i="9"/>
  <c r="H17" i="5" l="1"/>
  <c r="N247" i="26"/>
  <c r="O247" i="26"/>
  <c r="N124" i="26"/>
  <c r="O124" i="26"/>
  <c r="N101" i="26"/>
  <c r="O101" i="26"/>
  <c r="N97" i="26"/>
  <c r="O97" i="26"/>
  <c r="N36" i="26"/>
  <c r="O36" i="26"/>
  <c r="C18" i="37"/>
  <c r="Q19" i="2"/>
  <c r="H276" i="26"/>
  <c r="C10" i="44" l="1"/>
  <c r="B10" i="44"/>
  <c r="AA46" i="44"/>
  <c r="I117" i="44"/>
  <c r="I102" i="44"/>
  <c r="N82" i="47" l="1"/>
  <c r="E82" i="49"/>
  <c r="N13" i="49"/>
  <c r="D82" i="49"/>
  <c r="C82" i="49"/>
  <c r="B82" i="49"/>
  <c r="E82" i="48"/>
  <c r="N13" i="48"/>
  <c r="D82" i="48"/>
  <c r="C82" i="48"/>
  <c r="B82" i="48"/>
  <c r="N13" i="47"/>
  <c r="D6" i="46"/>
  <c r="D7" i="46"/>
  <c r="D8" i="46"/>
  <c r="D9" i="46"/>
  <c r="D10" i="46"/>
  <c r="D11" i="46"/>
  <c r="D12" i="46"/>
  <c r="D13" i="46"/>
  <c r="D14" i="46"/>
  <c r="D15" i="46"/>
  <c r="D16" i="46"/>
  <c r="D17" i="46"/>
  <c r="D18" i="46"/>
  <c r="D19" i="46"/>
  <c r="D20" i="46"/>
  <c r="D21" i="46"/>
  <c r="D22" i="46"/>
  <c r="D23" i="46"/>
  <c r="D24" i="46"/>
  <c r="D25" i="46"/>
  <c r="D26" i="46"/>
  <c r="D27" i="46"/>
  <c r="D28" i="46"/>
  <c r="D29" i="46"/>
  <c r="D30" i="46"/>
  <c r="D31" i="46"/>
  <c r="D32" i="46"/>
  <c r="D33" i="46"/>
  <c r="D34" i="46"/>
  <c r="D35" i="46"/>
  <c r="D36" i="46"/>
  <c r="D37" i="46"/>
  <c r="D38" i="46"/>
  <c r="D39" i="46"/>
  <c r="D40" i="46"/>
  <c r="D41" i="46"/>
  <c r="D42" i="46"/>
  <c r="D43" i="46"/>
  <c r="D44" i="46"/>
  <c r="D45" i="46"/>
  <c r="D46" i="46"/>
  <c r="D47" i="46"/>
  <c r="D48" i="46"/>
  <c r="D49" i="46"/>
  <c r="D50" i="46"/>
  <c r="D51" i="46"/>
  <c r="D52" i="46"/>
  <c r="D53" i="46"/>
  <c r="D54" i="46"/>
  <c r="D55" i="46"/>
  <c r="D56" i="46"/>
  <c r="D57" i="46"/>
  <c r="D58" i="46"/>
  <c r="D59" i="46"/>
  <c r="D60" i="46"/>
  <c r="D61" i="46"/>
  <c r="D62" i="46"/>
  <c r="D63" i="46"/>
  <c r="D64" i="46"/>
  <c r="D65" i="46"/>
  <c r="D66" i="46"/>
  <c r="D67" i="46"/>
  <c r="D68" i="46"/>
  <c r="D69" i="46"/>
  <c r="D70" i="46"/>
  <c r="D71" i="46"/>
  <c r="D72" i="46"/>
  <c r="D73" i="46"/>
  <c r="D74" i="46"/>
  <c r="D75" i="46"/>
  <c r="D76" i="46"/>
  <c r="D77" i="46"/>
  <c r="D78" i="46"/>
  <c r="D79" i="46"/>
  <c r="D80" i="46"/>
  <c r="D81" i="46"/>
  <c r="D4" i="46"/>
  <c r="D83" i="46" l="1"/>
  <c r="I15" i="45"/>
  <c r="F23" i="45"/>
  <c r="B23" i="45"/>
  <c r="I10" i="45"/>
  <c r="I9" i="45"/>
  <c r="C19" i="22" l="1"/>
  <c r="I37" i="14"/>
  <c r="I17" i="10" l="1"/>
  <c r="N5" i="9"/>
  <c r="O5" i="9"/>
  <c r="I72" i="9"/>
  <c r="O13" i="5"/>
  <c r="I17" i="5"/>
  <c r="I276" i="26"/>
  <c r="N147" i="26"/>
  <c r="O147" i="26"/>
  <c r="B27" i="22" l="1"/>
  <c r="N7" i="45" l="1"/>
  <c r="H40" i="45" l="1"/>
  <c r="J117" i="44" l="1"/>
  <c r="C9" i="44"/>
  <c r="B9" i="44"/>
  <c r="J102" i="44"/>
  <c r="N28" i="49"/>
  <c r="N28" i="48"/>
  <c r="N28" i="47"/>
  <c r="I90" i="46"/>
  <c r="O6" i="45"/>
  <c r="B31" i="45"/>
  <c r="F22" i="45"/>
  <c r="B22" i="45"/>
  <c r="J15" i="45"/>
  <c r="J10" i="45"/>
  <c r="J9" i="45"/>
  <c r="J37" i="14" l="1"/>
  <c r="J17" i="10"/>
  <c r="J72" i="9"/>
  <c r="J17" i="5"/>
  <c r="J276" i="26"/>
  <c r="Q64" i="45" l="1"/>
  <c r="P64" i="45"/>
  <c r="O64" i="45"/>
  <c r="N64" i="45"/>
  <c r="M64" i="45"/>
  <c r="L64" i="45"/>
  <c r="R63" i="45"/>
  <c r="R62" i="45"/>
  <c r="R61" i="45"/>
  <c r="R60" i="45"/>
  <c r="R59" i="45"/>
  <c r="R58" i="45"/>
  <c r="R57" i="45"/>
  <c r="R56" i="45"/>
  <c r="R55" i="45"/>
  <c r="R54" i="45"/>
  <c r="Q49" i="45"/>
  <c r="P49" i="45"/>
  <c r="O49" i="45"/>
  <c r="N49" i="45"/>
  <c r="M49" i="45"/>
  <c r="L49" i="45"/>
  <c r="R48" i="45"/>
  <c r="R47" i="45"/>
  <c r="R46" i="45"/>
  <c r="R45" i="45"/>
  <c r="R44" i="45"/>
  <c r="R43" i="45"/>
  <c r="R42" i="45"/>
  <c r="R41" i="45"/>
  <c r="R40" i="45"/>
  <c r="R39" i="45"/>
  <c r="N66" i="45" l="1"/>
  <c r="L66" i="45"/>
  <c r="O66" i="45"/>
  <c r="Q66" i="45"/>
  <c r="M66" i="45"/>
  <c r="P66" i="45"/>
  <c r="R49" i="45"/>
  <c r="R64" i="45"/>
  <c r="R66" i="45" l="1"/>
  <c r="N45" i="47" l="1"/>
  <c r="N45" i="48"/>
  <c r="N45" i="49"/>
  <c r="F21" i="45"/>
  <c r="B21" i="45"/>
  <c r="K15" i="45"/>
  <c r="K10" i="45"/>
  <c r="K9" i="45"/>
  <c r="P35" i="2" l="1"/>
  <c r="O35" i="2"/>
  <c r="N35" i="2"/>
  <c r="M35" i="2"/>
  <c r="L35" i="2"/>
  <c r="K35" i="2"/>
  <c r="J35" i="2"/>
  <c r="I35" i="2"/>
  <c r="H35" i="2"/>
  <c r="G35" i="2"/>
  <c r="F35" i="2"/>
  <c r="E35" i="2"/>
  <c r="Q34" i="2"/>
  <c r="Q33" i="2"/>
  <c r="Q32" i="2"/>
  <c r="Q31" i="2"/>
  <c r="Q30" i="2"/>
  <c r="K117" i="44"/>
  <c r="C8" i="44"/>
  <c r="B8" i="44"/>
  <c r="K102" i="44"/>
  <c r="Q35" i="2" l="1"/>
  <c r="N4" i="49"/>
  <c r="N6" i="49"/>
  <c r="N7" i="49"/>
  <c r="N8" i="49"/>
  <c r="N9" i="49"/>
  <c r="N10" i="49"/>
  <c r="N12" i="49"/>
  <c r="N14" i="49"/>
  <c r="N15" i="49"/>
  <c r="N16" i="49"/>
  <c r="N17" i="49"/>
  <c r="N18" i="49"/>
  <c r="N19" i="49"/>
  <c r="N20" i="49"/>
  <c r="N21" i="49"/>
  <c r="N22" i="49"/>
  <c r="N23" i="49"/>
  <c r="N24" i="49"/>
  <c r="N25" i="49"/>
  <c r="N26" i="49"/>
  <c r="N11" i="49"/>
  <c r="N27" i="49"/>
  <c r="N29" i="49"/>
  <c r="N30" i="49"/>
  <c r="N31" i="49"/>
  <c r="N32" i="49"/>
  <c r="N33" i="49"/>
  <c r="N34" i="49"/>
  <c r="N35" i="49"/>
  <c r="N36" i="49"/>
  <c r="N37" i="49"/>
  <c r="N38" i="49"/>
  <c r="N39" i="49"/>
  <c r="N40" i="49"/>
  <c r="N41" i="49"/>
  <c r="N42" i="49"/>
  <c r="N43" i="49"/>
  <c r="N44" i="49"/>
  <c r="N46" i="49"/>
  <c r="N47" i="49"/>
  <c r="N48" i="49"/>
  <c r="N49" i="49"/>
  <c r="N50" i="49"/>
  <c r="N51" i="49"/>
  <c r="N52" i="49"/>
  <c r="N53" i="49"/>
  <c r="N54" i="49"/>
  <c r="N55" i="49"/>
  <c r="N56" i="49"/>
  <c r="N57" i="49"/>
  <c r="N58" i="49"/>
  <c r="N59" i="49"/>
  <c r="N60" i="49"/>
  <c r="N61" i="49"/>
  <c r="N62" i="49"/>
  <c r="N63" i="49"/>
  <c r="N64" i="49"/>
  <c r="N65" i="49"/>
  <c r="N66" i="49"/>
  <c r="N67" i="49"/>
  <c r="N68" i="49"/>
  <c r="N69" i="49"/>
  <c r="N70" i="49"/>
  <c r="N71" i="49"/>
  <c r="N72" i="49"/>
  <c r="N73" i="49"/>
  <c r="N74" i="49"/>
  <c r="N75" i="49"/>
  <c r="N76" i="49"/>
  <c r="N77" i="49"/>
  <c r="N78" i="49"/>
  <c r="N79" i="49"/>
  <c r="N80" i="49"/>
  <c r="N81" i="49"/>
  <c r="F82" i="49"/>
  <c r="G82" i="49"/>
  <c r="H82" i="49"/>
  <c r="I82" i="49"/>
  <c r="K82" i="49"/>
  <c r="L82" i="49"/>
  <c r="M82" i="49"/>
  <c r="N6" i="48"/>
  <c r="N7" i="48"/>
  <c r="N8" i="48"/>
  <c r="N9" i="48"/>
  <c r="N10" i="48"/>
  <c r="N12" i="48"/>
  <c r="N14" i="48"/>
  <c r="N15" i="48"/>
  <c r="N16" i="48"/>
  <c r="N17" i="48"/>
  <c r="N18" i="48"/>
  <c r="N19" i="48"/>
  <c r="N20" i="48"/>
  <c r="N21" i="48"/>
  <c r="N22" i="48"/>
  <c r="N23" i="48"/>
  <c r="N24" i="48"/>
  <c r="N25" i="48"/>
  <c r="N26" i="48"/>
  <c r="N11" i="48"/>
  <c r="N27" i="48"/>
  <c r="N29" i="48"/>
  <c r="N30" i="48"/>
  <c r="N31" i="48"/>
  <c r="N32" i="48"/>
  <c r="N33" i="48"/>
  <c r="N34" i="48"/>
  <c r="N35" i="48"/>
  <c r="N36" i="48"/>
  <c r="N37" i="48"/>
  <c r="N38" i="48"/>
  <c r="N39" i="48"/>
  <c r="N40" i="48"/>
  <c r="N41" i="48"/>
  <c r="N42" i="48"/>
  <c r="N43" i="48"/>
  <c r="N44" i="48"/>
  <c r="N46" i="48"/>
  <c r="N47" i="48"/>
  <c r="N48" i="48"/>
  <c r="N49" i="48"/>
  <c r="N50" i="48"/>
  <c r="N51" i="48"/>
  <c r="N52" i="48"/>
  <c r="N53" i="48"/>
  <c r="N54" i="48"/>
  <c r="N55" i="48"/>
  <c r="N56" i="48"/>
  <c r="N57" i="48"/>
  <c r="N58" i="48"/>
  <c r="N59" i="48"/>
  <c r="N60" i="48"/>
  <c r="N61" i="48"/>
  <c r="N62" i="48"/>
  <c r="N63" i="48"/>
  <c r="N64" i="48"/>
  <c r="N65" i="48"/>
  <c r="N66" i="48"/>
  <c r="N67" i="48"/>
  <c r="N68" i="48"/>
  <c r="N69" i="48"/>
  <c r="N70" i="48"/>
  <c r="N71" i="48"/>
  <c r="N72" i="48"/>
  <c r="N73" i="48"/>
  <c r="N74" i="48"/>
  <c r="N75" i="48"/>
  <c r="N76" i="48"/>
  <c r="N77" i="48"/>
  <c r="N78" i="48"/>
  <c r="N79" i="48"/>
  <c r="N80" i="48"/>
  <c r="N81" i="48"/>
  <c r="K82" i="48"/>
  <c r="L82" i="48"/>
  <c r="M82" i="48"/>
  <c r="Q4" i="47"/>
  <c r="N6" i="47"/>
  <c r="N7" i="47"/>
  <c r="Q7" i="47" s="1"/>
  <c r="N8" i="47"/>
  <c r="Q8" i="47" s="1"/>
  <c r="N9" i="47"/>
  <c r="Q9" i="47" s="1"/>
  <c r="N10" i="47"/>
  <c r="Q10" i="47" s="1"/>
  <c r="N12" i="47"/>
  <c r="N14" i="47"/>
  <c r="N15" i="47"/>
  <c r="Q13" i="47" s="1"/>
  <c r="N16" i="47"/>
  <c r="N17" i="47"/>
  <c r="N18" i="47"/>
  <c r="N19" i="47"/>
  <c r="N20" i="47"/>
  <c r="N21" i="47"/>
  <c r="Q19" i="47" s="1"/>
  <c r="N22" i="47"/>
  <c r="N23" i="47"/>
  <c r="N24" i="47"/>
  <c r="N25" i="47"/>
  <c r="N26" i="47"/>
  <c r="Q24" i="47" s="1"/>
  <c r="N11" i="47"/>
  <c r="N27" i="47"/>
  <c r="N29" i="47"/>
  <c r="Q28" i="47" s="1"/>
  <c r="N30" i="47"/>
  <c r="N31" i="47"/>
  <c r="N32" i="47"/>
  <c r="N33" i="47"/>
  <c r="N34" i="47"/>
  <c r="Q34" i="47" s="1"/>
  <c r="N35" i="47"/>
  <c r="N36" i="47"/>
  <c r="N37" i="47"/>
  <c r="N38" i="47"/>
  <c r="N39" i="47"/>
  <c r="N40" i="47"/>
  <c r="N41" i="47"/>
  <c r="N42" i="47"/>
  <c r="N43" i="47"/>
  <c r="N44" i="47"/>
  <c r="N46" i="47"/>
  <c r="Q45" i="47" s="1"/>
  <c r="N47" i="47"/>
  <c r="N48" i="47"/>
  <c r="N49" i="47"/>
  <c r="N50" i="47"/>
  <c r="N51" i="47"/>
  <c r="Q50" i="47" s="1"/>
  <c r="N52" i="47"/>
  <c r="N53" i="47"/>
  <c r="Q53" i="47" s="1"/>
  <c r="N54" i="47"/>
  <c r="Q54" i="47" s="1"/>
  <c r="N55" i="47"/>
  <c r="N56" i="47"/>
  <c r="N57" i="47"/>
  <c r="N58" i="47"/>
  <c r="N59" i="47"/>
  <c r="N60" i="47"/>
  <c r="N61" i="47"/>
  <c r="Q60" i="47"/>
  <c r="N62" i="47"/>
  <c r="N63" i="47"/>
  <c r="N64" i="47"/>
  <c r="N65" i="47"/>
  <c r="N66" i="47"/>
  <c r="Q65" i="47" s="1"/>
  <c r="N67" i="47"/>
  <c r="N68" i="47"/>
  <c r="Q68" i="47" s="1"/>
  <c r="N69" i="47"/>
  <c r="N70" i="47"/>
  <c r="N71" i="47"/>
  <c r="N72" i="47"/>
  <c r="Q71" i="47" s="1"/>
  <c r="N73" i="47"/>
  <c r="Q73" i="47" s="1"/>
  <c r="N74" i="47"/>
  <c r="N75" i="47"/>
  <c r="N76" i="47"/>
  <c r="N77" i="47"/>
  <c r="Q76" i="47" s="1"/>
  <c r="N78" i="47"/>
  <c r="N79" i="47"/>
  <c r="N80" i="47"/>
  <c r="N81" i="47"/>
  <c r="Q81" i="47" s="1"/>
  <c r="B83" i="47"/>
  <c r="C83" i="47"/>
  <c r="D83" i="47"/>
  <c r="E83" i="47"/>
  <c r="F83" i="47"/>
  <c r="G83" i="47"/>
  <c r="H83" i="47"/>
  <c r="I83" i="47"/>
  <c r="J83" i="47"/>
  <c r="K83" i="47"/>
  <c r="L83" i="47"/>
  <c r="M83" i="47"/>
  <c r="D85" i="46"/>
  <c r="B83" i="46"/>
  <c r="A85" i="46" s="1"/>
  <c r="C83" i="46"/>
  <c r="B85" i="46" s="1"/>
  <c r="C85" i="46"/>
  <c r="O7" i="45"/>
  <c r="N8" i="45"/>
  <c r="O8" i="45"/>
  <c r="L9" i="45"/>
  <c r="M9" i="45"/>
  <c r="L10" i="45"/>
  <c r="L15" i="45" s="1"/>
  <c r="O15" i="45" s="1"/>
  <c r="M10" i="45"/>
  <c r="M15" i="45" s="1"/>
  <c r="N13" i="45"/>
  <c r="O13" i="45"/>
  <c r="B19" i="45"/>
  <c r="C19" i="45" s="1"/>
  <c r="F19" i="45"/>
  <c r="G19" i="45"/>
  <c r="F20" i="45"/>
  <c r="G20" i="45" s="1"/>
  <c r="C22" i="45"/>
  <c r="G22" i="45"/>
  <c r="C23" i="45"/>
  <c r="G23" i="45"/>
  <c r="C24" i="45"/>
  <c r="G24" i="45"/>
  <c r="C25" i="45"/>
  <c r="G25" i="45"/>
  <c r="C26" i="45"/>
  <c r="G26" i="45"/>
  <c r="C27" i="45"/>
  <c r="G27" i="45"/>
  <c r="C28" i="45"/>
  <c r="G28" i="45"/>
  <c r="C29" i="45"/>
  <c r="G29" i="45"/>
  <c r="C30" i="45"/>
  <c r="G30" i="45"/>
  <c r="H37" i="45"/>
  <c r="H38" i="45"/>
  <c r="H39" i="45"/>
  <c r="H41" i="45"/>
  <c r="H42" i="45"/>
  <c r="H43" i="45"/>
  <c r="H44" i="45"/>
  <c r="H45" i="45"/>
  <c r="H46" i="45"/>
  <c r="H47" i="45"/>
  <c r="H48" i="45"/>
  <c r="B49" i="45"/>
  <c r="C49" i="45"/>
  <c r="D49" i="45"/>
  <c r="E49" i="45"/>
  <c r="F49" i="45"/>
  <c r="G49" i="45"/>
  <c r="H52" i="45"/>
  <c r="H53" i="45"/>
  <c r="H54" i="45"/>
  <c r="H55" i="45"/>
  <c r="H56" i="45"/>
  <c r="H57" i="45"/>
  <c r="H58" i="45"/>
  <c r="H59" i="45"/>
  <c r="H60" i="45"/>
  <c r="H61" i="45"/>
  <c r="H62" i="45"/>
  <c r="H63" i="45"/>
  <c r="B64" i="45"/>
  <c r="C64" i="45"/>
  <c r="D64" i="45"/>
  <c r="E64" i="45"/>
  <c r="F64" i="45"/>
  <c r="G64" i="45"/>
  <c r="N22" i="44"/>
  <c r="O22" i="44"/>
  <c r="N23" i="44"/>
  <c r="O23" i="44"/>
  <c r="N24" i="44"/>
  <c r="O24" i="44"/>
  <c r="AF24" i="44"/>
  <c r="AG24" i="44"/>
  <c r="N25" i="44"/>
  <c r="O25" i="44"/>
  <c r="N26" i="44"/>
  <c r="O26" i="44"/>
  <c r="N27" i="44"/>
  <c r="O27" i="44"/>
  <c r="T27" i="44"/>
  <c r="U27" i="44"/>
  <c r="V27" i="44"/>
  <c r="W27" i="44"/>
  <c r="X27" i="44"/>
  <c r="Y27" i="44"/>
  <c r="Z27" i="44"/>
  <c r="AA27" i="44"/>
  <c r="AB27" i="44"/>
  <c r="AC27" i="44"/>
  <c r="AD27" i="44"/>
  <c r="AE27" i="44"/>
  <c r="N28" i="44"/>
  <c r="O28" i="44"/>
  <c r="AF28" i="44"/>
  <c r="AG28" i="44"/>
  <c r="N29" i="44"/>
  <c r="O29" i="44"/>
  <c r="AF29" i="44"/>
  <c r="AG29" i="44"/>
  <c r="N30" i="44"/>
  <c r="O30" i="44"/>
  <c r="N31" i="44"/>
  <c r="O31" i="44"/>
  <c r="N32" i="44"/>
  <c r="O32" i="44"/>
  <c r="AF32" i="44"/>
  <c r="AG32" i="44"/>
  <c r="N33" i="44"/>
  <c r="O33" i="44"/>
  <c r="T33" i="44"/>
  <c r="U33" i="44"/>
  <c r="V33" i="44"/>
  <c r="W33" i="44"/>
  <c r="X33" i="44"/>
  <c r="Y33" i="44"/>
  <c r="Z33" i="44"/>
  <c r="AA33" i="44"/>
  <c r="AB33" i="44"/>
  <c r="AC33" i="44"/>
  <c r="AD33" i="44"/>
  <c r="AE33" i="44"/>
  <c r="N34" i="44"/>
  <c r="O34" i="44"/>
  <c r="AF34" i="44"/>
  <c r="AG34" i="44"/>
  <c r="N35" i="44"/>
  <c r="O35" i="44"/>
  <c r="AF35" i="44"/>
  <c r="AG35" i="44"/>
  <c r="N36" i="44"/>
  <c r="O36" i="44"/>
  <c r="N37" i="44"/>
  <c r="O37" i="44"/>
  <c r="N38" i="44"/>
  <c r="O38" i="44"/>
  <c r="AF38" i="44"/>
  <c r="AG38" i="44"/>
  <c r="N39" i="44"/>
  <c r="O39" i="44"/>
  <c r="T39" i="44"/>
  <c r="U39" i="44"/>
  <c r="V39" i="44"/>
  <c r="W39" i="44"/>
  <c r="X39" i="44"/>
  <c r="Y39" i="44"/>
  <c r="Z39" i="44"/>
  <c r="AA39" i="44"/>
  <c r="AB39" i="44"/>
  <c r="AC39" i="44"/>
  <c r="AD39" i="44"/>
  <c r="AE39" i="44"/>
  <c r="N40" i="44"/>
  <c r="O40" i="44"/>
  <c r="AF40" i="44"/>
  <c r="AG40" i="44"/>
  <c r="N41" i="44"/>
  <c r="O41" i="44"/>
  <c r="AF41" i="44"/>
  <c r="AG41" i="44"/>
  <c r="N42" i="44"/>
  <c r="O42" i="44"/>
  <c r="AF42" i="44"/>
  <c r="AG42" i="44"/>
  <c r="N43" i="44"/>
  <c r="O43" i="44"/>
  <c r="N44" i="44"/>
  <c r="O44" i="44"/>
  <c r="N45" i="44"/>
  <c r="O45" i="44"/>
  <c r="AF45" i="44"/>
  <c r="AG45" i="44"/>
  <c r="N46" i="44"/>
  <c r="O46" i="44"/>
  <c r="T46" i="44"/>
  <c r="U46" i="44"/>
  <c r="V46" i="44"/>
  <c r="W46" i="44"/>
  <c r="X46" i="44"/>
  <c r="Y46" i="44"/>
  <c r="Z46" i="44"/>
  <c r="AB46" i="44"/>
  <c r="AC46" i="44"/>
  <c r="AD46" i="44"/>
  <c r="AE46" i="44"/>
  <c r="N47" i="44"/>
  <c r="O47" i="44"/>
  <c r="AF47" i="44"/>
  <c r="AG47" i="44"/>
  <c r="N48" i="44"/>
  <c r="O48" i="44"/>
  <c r="AF48" i="44"/>
  <c r="AG48" i="44"/>
  <c r="N49" i="44"/>
  <c r="O49" i="44"/>
  <c r="N50" i="44"/>
  <c r="O50" i="44"/>
  <c r="N51" i="44"/>
  <c r="O51" i="44"/>
  <c r="N52" i="44"/>
  <c r="O52" i="44"/>
  <c r="N53" i="44"/>
  <c r="O53" i="44"/>
  <c r="N54" i="44"/>
  <c r="O54" i="44"/>
  <c r="N55" i="44"/>
  <c r="O55" i="44"/>
  <c r="N56" i="44"/>
  <c r="O56" i="44"/>
  <c r="N57" i="44"/>
  <c r="O57" i="44"/>
  <c r="N58" i="44"/>
  <c r="O58" i="44"/>
  <c r="N59" i="44"/>
  <c r="O59" i="44"/>
  <c r="N60" i="44"/>
  <c r="O60" i="44"/>
  <c r="N61" i="44"/>
  <c r="O61" i="44"/>
  <c r="N62" i="44"/>
  <c r="O62" i="44"/>
  <c r="N63" i="44"/>
  <c r="O63" i="44"/>
  <c r="N64" i="44"/>
  <c r="O64" i="44"/>
  <c r="N65" i="44"/>
  <c r="O65" i="44"/>
  <c r="N66" i="44"/>
  <c r="O66" i="44"/>
  <c r="N67" i="44"/>
  <c r="O67" i="44"/>
  <c r="N68" i="44"/>
  <c r="O68" i="44"/>
  <c r="N69" i="44"/>
  <c r="O69" i="44"/>
  <c r="N70" i="44"/>
  <c r="O70" i="44"/>
  <c r="N71" i="44"/>
  <c r="O71" i="44"/>
  <c r="N72" i="44"/>
  <c r="O72" i="44"/>
  <c r="N73" i="44"/>
  <c r="O73" i="44"/>
  <c r="N74" i="44"/>
  <c r="O74" i="44"/>
  <c r="N75" i="44"/>
  <c r="O75" i="44"/>
  <c r="N76" i="44"/>
  <c r="O76" i="44"/>
  <c r="N77" i="44"/>
  <c r="O77" i="44"/>
  <c r="N78" i="44"/>
  <c r="O78" i="44"/>
  <c r="N79" i="44"/>
  <c r="O79" i="44"/>
  <c r="N80" i="44"/>
  <c r="O80" i="44"/>
  <c r="N81" i="44"/>
  <c r="O81" i="44"/>
  <c r="N82" i="44"/>
  <c r="O82" i="44"/>
  <c r="N83" i="44"/>
  <c r="O83" i="44"/>
  <c r="N84" i="44"/>
  <c r="O84" i="44"/>
  <c r="N85" i="44"/>
  <c r="O85" i="44"/>
  <c r="N86" i="44"/>
  <c r="O86" i="44"/>
  <c r="N87" i="44"/>
  <c r="O87" i="44"/>
  <c r="N88" i="44"/>
  <c r="O88" i="44"/>
  <c r="N89" i="44"/>
  <c r="O89" i="44"/>
  <c r="N90" i="44"/>
  <c r="O90" i="44"/>
  <c r="N91" i="44"/>
  <c r="O91" i="44"/>
  <c r="N92" i="44"/>
  <c r="O92" i="44"/>
  <c r="N93" i="44"/>
  <c r="O93" i="44"/>
  <c r="N94" i="44"/>
  <c r="O94" i="44"/>
  <c r="N95" i="44"/>
  <c r="O95" i="44"/>
  <c r="N96" i="44"/>
  <c r="O96" i="44"/>
  <c r="N97" i="44"/>
  <c r="O97" i="44"/>
  <c r="N98" i="44"/>
  <c r="O98" i="44"/>
  <c r="N99" i="44"/>
  <c r="O99" i="44"/>
  <c r="N100" i="44"/>
  <c r="O100" i="44"/>
  <c r="N101" i="44"/>
  <c r="O101" i="44"/>
  <c r="L102" i="44"/>
  <c r="B7" i="44" s="1"/>
  <c r="C7" i="44" s="1"/>
  <c r="M102" i="44"/>
  <c r="B6" i="44" s="1"/>
  <c r="O110" i="44"/>
  <c r="L117" i="44"/>
  <c r="M117" i="44"/>
  <c r="Q6" i="47" l="1"/>
  <c r="N83" i="47"/>
  <c r="Q18" i="47"/>
  <c r="Q70" i="47"/>
  <c r="Q66" i="47"/>
  <c r="Q55" i="47"/>
  <c r="Q51" i="47"/>
  <c r="Q42" i="47"/>
  <c r="Q30" i="47"/>
  <c r="Q75" i="47"/>
  <c r="Q63" i="47"/>
  <c r="Q58" i="47"/>
  <c r="Q48" i="47"/>
  <c r="Q46" i="47"/>
  <c r="Q39" i="47"/>
  <c r="O111" i="44"/>
  <c r="Q32" i="47"/>
  <c r="Q25" i="47"/>
  <c r="Q17" i="47"/>
  <c r="Q47" i="47"/>
  <c r="Q35" i="47"/>
  <c r="Q23" i="47"/>
  <c r="Q77" i="47"/>
  <c r="Q72" i="47"/>
  <c r="Q67" i="47"/>
  <c r="Q61" i="47"/>
  <c r="Q56" i="47"/>
  <c r="Q52" i="47"/>
  <c r="Q40" i="47"/>
  <c r="Q29" i="47"/>
  <c r="Q22" i="47"/>
  <c r="Q16" i="47"/>
  <c r="N82" i="49"/>
  <c r="N82" i="48"/>
  <c r="Q78" i="47"/>
  <c r="Q62" i="47"/>
  <c r="Q57" i="47"/>
  <c r="Q41" i="47"/>
  <c r="Q36" i="47"/>
  <c r="Q31" i="47"/>
  <c r="Q12" i="47"/>
  <c r="Q11" i="47"/>
  <c r="Q38" i="47"/>
  <c r="Q21" i="47"/>
  <c r="Q15" i="47"/>
  <c r="Q80" i="47"/>
  <c r="Q79" i="47"/>
  <c r="Q74" i="47"/>
  <c r="Q69" i="47"/>
  <c r="Q64" i="47"/>
  <c r="Q59" i="47"/>
  <c r="Q49" i="47"/>
  <c r="Q43" i="47"/>
  <c r="Q44" i="47"/>
  <c r="Q37" i="47"/>
  <c r="Q33" i="47"/>
  <c r="Q26" i="47"/>
  <c r="Q27" i="47"/>
  <c r="Q20" i="47"/>
  <c r="Q14" i="47"/>
  <c r="G66" i="45"/>
  <c r="F66" i="45"/>
  <c r="C66" i="45"/>
  <c r="B66" i="45"/>
  <c r="D66" i="45"/>
  <c r="AG46" i="44"/>
  <c r="AF39" i="44"/>
  <c r="AG33" i="44"/>
  <c r="O109" i="44"/>
  <c r="O114" i="44"/>
  <c r="E66" i="45"/>
  <c r="H64" i="45"/>
  <c r="H49" i="45"/>
  <c r="N10" i="45"/>
  <c r="N15" i="45" s="1"/>
  <c r="AF46" i="44"/>
  <c r="AG39" i="44"/>
  <c r="AF33" i="44"/>
  <c r="AG27" i="44"/>
  <c r="AF27" i="44"/>
  <c r="O115" i="44"/>
  <c r="O108" i="44"/>
  <c r="O112" i="44"/>
  <c r="N102" i="44"/>
  <c r="P23" i="44" s="1"/>
  <c r="G21" i="45"/>
  <c r="O9" i="45"/>
  <c r="B20" i="45"/>
  <c r="O10" i="45"/>
  <c r="N9" i="45"/>
  <c r="F32" i="45"/>
  <c r="C6" i="44"/>
  <c r="B18" i="44"/>
  <c r="B19" i="44"/>
  <c r="O113" i="44"/>
  <c r="O102" i="44"/>
  <c r="Q13" i="45" l="1"/>
  <c r="Q8" i="45"/>
  <c r="Q7" i="45"/>
  <c r="Q6" i="45"/>
  <c r="Q10" i="45" s="1"/>
  <c r="P39" i="44"/>
  <c r="P44" i="44"/>
  <c r="P96" i="44"/>
  <c r="P76" i="44"/>
  <c r="P66" i="44"/>
  <c r="P32" i="44"/>
  <c r="P82" i="44"/>
  <c r="P89" i="44"/>
  <c r="P81" i="44"/>
  <c r="P41" i="44"/>
  <c r="P80" i="44"/>
  <c r="P84" i="44"/>
  <c r="P88" i="44"/>
  <c r="P53" i="44"/>
  <c r="P101" i="44"/>
  <c r="P31" i="44"/>
  <c r="P61" i="44"/>
  <c r="P50" i="44"/>
  <c r="P98" i="44"/>
  <c r="P47" i="44"/>
  <c r="P65" i="44"/>
  <c r="P27" i="44"/>
  <c r="P69" i="44"/>
  <c r="P67" i="44"/>
  <c r="P64" i="44"/>
  <c r="P62" i="44"/>
  <c r="P68" i="44"/>
  <c r="P71" i="44"/>
  <c r="P75" i="44"/>
  <c r="P37" i="44"/>
  <c r="P97" i="44"/>
  <c r="H66" i="45"/>
  <c r="P54" i="44"/>
  <c r="P86" i="44"/>
  <c r="P72" i="44"/>
  <c r="P26" i="44"/>
  <c r="P52" i="44"/>
  <c r="P94" i="44"/>
  <c r="P24" i="44"/>
  <c r="P77" i="44"/>
  <c r="P33" i="44"/>
  <c r="P36" i="44"/>
  <c r="P87" i="44"/>
  <c r="P45" i="44"/>
  <c r="P73" i="44"/>
  <c r="P34" i="44"/>
  <c r="P58" i="44"/>
  <c r="P92" i="44"/>
  <c r="P78" i="44"/>
  <c r="P30" i="44"/>
  <c r="P60" i="44"/>
  <c r="P100" i="44"/>
  <c r="P48" i="44"/>
  <c r="P83" i="44"/>
  <c r="P51" i="44"/>
  <c r="P42" i="44"/>
  <c r="P93" i="44"/>
  <c r="P28" i="44"/>
  <c r="P79" i="44"/>
  <c r="P38" i="44"/>
  <c r="P57" i="44"/>
  <c r="P46" i="44"/>
  <c r="P99" i="44"/>
  <c r="P49" i="44"/>
  <c r="P85" i="44"/>
  <c r="P43" i="44"/>
  <c r="P29" i="44"/>
  <c r="P70" i="44"/>
  <c r="P56" i="44"/>
  <c r="P90" i="44"/>
  <c r="P40" i="44"/>
  <c r="P74" i="44"/>
  <c r="P59" i="44"/>
  <c r="P95" i="44"/>
  <c r="P63" i="44"/>
  <c r="P22" i="44"/>
  <c r="P35" i="44"/>
  <c r="P55" i="44"/>
  <c r="P91" i="44"/>
  <c r="P25" i="44"/>
  <c r="C21" i="45"/>
  <c r="C20" i="45"/>
  <c r="B32" i="45"/>
  <c r="Q15" i="45" l="1"/>
  <c r="P102" i="44"/>
  <c r="K37" i="14"/>
  <c r="K17" i="10"/>
  <c r="K72" i="9"/>
  <c r="K17" i="5"/>
  <c r="K276" i="26"/>
  <c r="L276" i="26" l="1"/>
  <c r="F27" i="22" l="1"/>
  <c r="L37" i="14"/>
  <c r="L17" i="10"/>
  <c r="L72" i="9"/>
  <c r="L17" i="5" l="1"/>
  <c r="C15" i="22" l="1"/>
  <c r="C13" i="37"/>
  <c r="O6" i="26" l="1"/>
  <c r="N6" i="26"/>
  <c r="N6" i="43"/>
  <c r="O6" i="43"/>
  <c r="N7" i="43"/>
  <c r="O7" i="43"/>
  <c r="N8" i="43"/>
  <c r="O8" i="43"/>
  <c r="N9" i="43"/>
  <c r="O9" i="43"/>
  <c r="N10" i="43"/>
  <c r="O10" i="43"/>
  <c r="N11" i="43"/>
  <c r="O11" i="43"/>
  <c r="N12" i="43"/>
  <c r="O12" i="43"/>
  <c r="B13" i="43"/>
  <c r="C13" i="43"/>
  <c r="D13" i="43"/>
  <c r="E13" i="43"/>
  <c r="F13" i="43"/>
  <c r="G13" i="43"/>
  <c r="H13" i="43"/>
  <c r="I13" i="43"/>
  <c r="J13" i="43"/>
  <c r="K13" i="43"/>
  <c r="L13" i="43"/>
  <c r="M13" i="43"/>
  <c r="O13" i="43" l="1"/>
  <c r="N13" i="43"/>
  <c r="P8" i="43" s="1"/>
  <c r="P10" i="43"/>
  <c r="P12" i="43" l="1"/>
  <c r="P13" i="43"/>
  <c r="P9" i="43"/>
  <c r="P7" i="43"/>
  <c r="P6" i="43"/>
  <c r="P11" i="43"/>
  <c r="C24" i="37"/>
  <c r="C26" i="22" l="1"/>
  <c r="N8" i="10"/>
  <c r="S19" i="2" l="1"/>
  <c r="C25" i="22" l="1"/>
  <c r="N100" i="26" l="1"/>
  <c r="O100" i="26"/>
  <c r="B13" i="20" l="1"/>
  <c r="C24" i="22"/>
  <c r="C23" i="22"/>
  <c r="C22" i="22"/>
  <c r="C21" i="22"/>
  <c r="C20" i="22"/>
  <c r="C18" i="22"/>
  <c r="C17" i="22"/>
  <c r="C16" i="22"/>
  <c r="F54" i="16"/>
  <c r="B54" i="16"/>
  <c r="F53" i="16"/>
  <c r="B53" i="16"/>
  <c r="F52" i="16"/>
  <c r="B52" i="16"/>
  <c r="F51" i="16"/>
  <c r="B51" i="16"/>
  <c r="F50" i="16"/>
  <c r="B50" i="16"/>
  <c r="F49" i="16"/>
  <c r="B49" i="16"/>
  <c r="F48" i="16"/>
  <c r="B48" i="16"/>
  <c r="F47" i="16"/>
  <c r="B47" i="16"/>
  <c r="F46" i="16"/>
  <c r="B46" i="16"/>
  <c r="F45" i="16"/>
  <c r="B45" i="16"/>
  <c r="F44" i="16"/>
  <c r="B44" i="16"/>
  <c r="F43" i="16"/>
  <c r="B43" i="16"/>
  <c r="E41" i="16"/>
  <c r="A41" i="16"/>
  <c r="N38" i="16"/>
  <c r="J38" i="16"/>
  <c r="F38" i="16"/>
  <c r="B38" i="16"/>
  <c r="N37" i="16"/>
  <c r="J37" i="16"/>
  <c r="F37" i="16"/>
  <c r="B37" i="16"/>
  <c r="N36" i="16"/>
  <c r="J36" i="16"/>
  <c r="F36" i="16"/>
  <c r="B36" i="16"/>
  <c r="N35" i="16"/>
  <c r="J35" i="16"/>
  <c r="F35" i="16"/>
  <c r="B35" i="16"/>
  <c r="N34" i="16"/>
  <c r="J34" i="16"/>
  <c r="F34" i="16"/>
  <c r="B34" i="16"/>
  <c r="N33" i="16"/>
  <c r="J33" i="16"/>
  <c r="F33" i="16"/>
  <c r="B33" i="16"/>
  <c r="N32" i="16"/>
  <c r="J32" i="16"/>
  <c r="F32" i="16"/>
  <c r="B32" i="16"/>
  <c r="N31" i="16"/>
  <c r="J31" i="16"/>
  <c r="F31" i="16"/>
  <c r="B31" i="16"/>
  <c r="N30" i="16"/>
  <c r="J30" i="16"/>
  <c r="F30" i="16"/>
  <c r="B30" i="16"/>
  <c r="N29" i="16"/>
  <c r="J29" i="16"/>
  <c r="F29" i="16"/>
  <c r="B29" i="16"/>
  <c r="N28" i="16"/>
  <c r="J28" i="16"/>
  <c r="F28" i="16"/>
  <c r="B28" i="16"/>
  <c r="N27" i="16"/>
  <c r="J27" i="16"/>
  <c r="F27" i="16"/>
  <c r="G27" i="16" s="1"/>
  <c r="B27" i="16"/>
  <c r="C27" i="16" s="1"/>
  <c r="M25" i="16"/>
  <c r="I25" i="16"/>
  <c r="E25" i="16"/>
  <c r="A25" i="16"/>
  <c r="N22" i="16"/>
  <c r="J22" i="16"/>
  <c r="F22" i="16"/>
  <c r="B22" i="16"/>
  <c r="N21" i="16"/>
  <c r="J21" i="16"/>
  <c r="F21" i="16"/>
  <c r="B21" i="16"/>
  <c r="N20" i="16"/>
  <c r="J20" i="16"/>
  <c r="F20" i="16"/>
  <c r="B20" i="16"/>
  <c r="N19" i="16"/>
  <c r="J19" i="16"/>
  <c r="F19" i="16"/>
  <c r="B19" i="16"/>
  <c r="N18" i="16"/>
  <c r="J18" i="16"/>
  <c r="F18" i="16"/>
  <c r="B18" i="16"/>
  <c r="N17" i="16"/>
  <c r="J17" i="16"/>
  <c r="F17" i="16"/>
  <c r="B17" i="16"/>
  <c r="N16" i="16"/>
  <c r="J16" i="16"/>
  <c r="F16" i="16"/>
  <c r="B16" i="16"/>
  <c r="N15" i="16"/>
  <c r="J15" i="16"/>
  <c r="F15" i="16"/>
  <c r="B15" i="16"/>
  <c r="N14" i="16"/>
  <c r="J14" i="16"/>
  <c r="F14" i="16"/>
  <c r="B14" i="16"/>
  <c r="N13" i="16"/>
  <c r="J13" i="16"/>
  <c r="F13" i="16"/>
  <c r="B13" i="16"/>
  <c r="N12" i="16"/>
  <c r="J12" i="16"/>
  <c r="F12" i="16"/>
  <c r="B12" i="16"/>
  <c r="C12" i="16" s="1"/>
  <c r="N11" i="16"/>
  <c r="J11" i="16"/>
  <c r="K11" i="16" s="1"/>
  <c r="F11" i="16"/>
  <c r="G11" i="16" s="1"/>
  <c r="B11" i="16"/>
  <c r="M9" i="16"/>
  <c r="I9" i="16"/>
  <c r="E9" i="16"/>
  <c r="A9" i="16"/>
  <c r="P18" i="15"/>
  <c r="O16" i="15"/>
  <c r="N16" i="15"/>
  <c r="O15" i="15"/>
  <c r="N15" i="15"/>
  <c r="O14" i="15"/>
  <c r="N14" i="15"/>
  <c r="O13" i="15"/>
  <c r="N13" i="15"/>
  <c r="O12" i="15"/>
  <c r="N12" i="15"/>
  <c r="O11" i="15"/>
  <c r="N11" i="15"/>
  <c r="O10" i="15"/>
  <c r="N10" i="15"/>
  <c r="O9" i="15"/>
  <c r="N9" i="15"/>
  <c r="O8" i="15"/>
  <c r="N8" i="15"/>
  <c r="N7" i="15"/>
  <c r="M37" i="14"/>
  <c r="O37" i="14"/>
  <c r="O36" i="14"/>
  <c r="N36" i="14"/>
  <c r="O35" i="14"/>
  <c r="N35" i="14"/>
  <c r="O34" i="14"/>
  <c r="N34" i="14"/>
  <c r="O33" i="14"/>
  <c r="N33" i="14"/>
  <c r="O32" i="14"/>
  <c r="N32" i="14"/>
  <c r="O31" i="14"/>
  <c r="N31" i="14"/>
  <c r="O30" i="14"/>
  <c r="N30" i="14"/>
  <c r="O29" i="14"/>
  <c r="N29" i="14"/>
  <c r="O28" i="14"/>
  <c r="N28" i="14"/>
  <c r="O27" i="14"/>
  <c r="N27" i="14"/>
  <c r="O26" i="14"/>
  <c r="N26" i="14"/>
  <c r="O25" i="14"/>
  <c r="N25" i="14"/>
  <c r="O24" i="14"/>
  <c r="N24" i="14"/>
  <c r="O23" i="14"/>
  <c r="N23" i="14"/>
  <c r="O22" i="14"/>
  <c r="N22" i="14"/>
  <c r="O21" i="14"/>
  <c r="N21" i="14"/>
  <c r="O20" i="14"/>
  <c r="N20" i="14"/>
  <c r="O19" i="14"/>
  <c r="N19" i="14"/>
  <c r="O18" i="14"/>
  <c r="N18" i="14"/>
  <c r="O17" i="14"/>
  <c r="N17" i="14"/>
  <c r="O16" i="14"/>
  <c r="N16" i="14"/>
  <c r="O15" i="14"/>
  <c r="N15" i="14"/>
  <c r="O14" i="14"/>
  <c r="N14" i="14"/>
  <c r="O13" i="14"/>
  <c r="N13" i="14"/>
  <c r="O12" i="14"/>
  <c r="N12" i="14"/>
  <c r="O11" i="14"/>
  <c r="N11" i="14"/>
  <c r="O10" i="14"/>
  <c r="N10" i="14"/>
  <c r="O9" i="14"/>
  <c r="N9" i="14"/>
  <c r="O8" i="14"/>
  <c r="N8" i="14"/>
  <c r="O7" i="14"/>
  <c r="N7" i="14"/>
  <c r="O6" i="14"/>
  <c r="N6" i="14"/>
  <c r="O5" i="14"/>
  <c r="K23" i="13"/>
  <c r="J23" i="13"/>
  <c r="I23" i="13"/>
  <c r="H23" i="13"/>
  <c r="G23" i="13"/>
  <c r="F23" i="13"/>
  <c r="E23" i="13"/>
  <c r="D23" i="13"/>
  <c r="C23" i="13"/>
  <c r="B23" i="13"/>
  <c r="K22" i="13"/>
  <c r="J22" i="13"/>
  <c r="I22" i="13"/>
  <c r="H22" i="13"/>
  <c r="G22" i="13"/>
  <c r="F22" i="13"/>
  <c r="E22" i="13"/>
  <c r="D22" i="13"/>
  <c r="C22" i="13"/>
  <c r="B22" i="13"/>
  <c r="F54" i="11"/>
  <c r="B54" i="11"/>
  <c r="F53" i="11"/>
  <c r="B53" i="11"/>
  <c r="F52" i="11"/>
  <c r="B52" i="11"/>
  <c r="F51" i="11"/>
  <c r="B51" i="11"/>
  <c r="F50" i="11"/>
  <c r="B50" i="11"/>
  <c r="F49" i="11"/>
  <c r="B49" i="11"/>
  <c r="F48" i="11"/>
  <c r="B48" i="11"/>
  <c r="F47" i="11"/>
  <c r="B47" i="11"/>
  <c r="F46" i="11"/>
  <c r="B46" i="11"/>
  <c r="F45" i="11"/>
  <c r="B45" i="11"/>
  <c r="F44" i="11"/>
  <c r="B44" i="11"/>
  <c r="F43" i="11"/>
  <c r="B43" i="11"/>
  <c r="E41" i="11"/>
  <c r="A41" i="11"/>
  <c r="N38" i="11"/>
  <c r="J38" i="11"/>
  <c r="F38" i="11"/>
  <c r="B38" i="11"/>
  <c r="N37" i="11"/>
  <c r="J37" i="11"/>
  <c r="F37" i="11"/>
  <c r="B37" i="11"/>
  <c r="N36" i="11"/>
  <c r="J36" i="11"/>
  <c r="F36" i="11"/>
  <c r="B36" i="11"/>
  <c r="N35" i="11"/>
  <c r="J35" i="11"/>
  <c r="F35" i="11"/>
  <c r="B35" i="11"/>
  <c r="N34" i="11"/>
  <c r="J34" i="11"/>
  <c r="F34" i="11"/>
  <c r="B34" i="11"/>
  <c r="N33" i="11"/>
  <c r="J33" i="11"/>
  <c r="F33" i="11"/>
  <c r="B33" i="11"/>
  <c r="N32" i="11"/>
  <c r="J32" i="11"/>
  <c r="F32" i="11"/>
  <c r="B32" i="11"/>
  <c r="N31" i="11"/>
  <c r="J31" i="11"/>
  <c r="F31" i="11"/>
  <c r="B31" i="11"/>
  <c r="N30" i="11"/>
  <c r="J30" i="11"/>
  <c r="F30" i="11"/>
  <c r="B30" i="11"/>
  <c r="N29" i="11"/>
  <c r="J29" i="11"/>
  <c r="F29" i="11"/>
  <c r="B29" i="11"/>
  <c r="N28" i="11"/>
  <c r="J28" i="11"/>
  <c r="F28" i="11"/>
  <c r="B28" i="11"/>
  <c r="N27" i="11"/>
  <c r="J27" i="11"/>
  <c r="K27" i="11" s="1"/>
  <c r="F27" i="11"/>
  <c r="G27" i="11" s="1"/>
  <c r="B27" i="11"/>
  <c r="M25" i="11"/>
  <c r="I25" i="11"/>
  <c r="E25" i="11"/>
  <c r="A25" i="11"/>
  <c r="N22" i="11"/>
  <c r="J22" i="11"/>
  <c r="F22" i="11"/>
  <c r="B22" i="11"/>
  <c r="N21" i="11"/>
  <c r="J21" i="11"/>
  <c r="F21" i="11"/>
  <c r="B21" i="11"/>
  <c r="N20" i="11"/>
  <c r="J20" i="11"/>
  <c r="F20" i="11"/>
  <c r="B20" i="11"/>
  <c r="N19" i="11"/>
  <c r="J19" i="11"/>
  <c r="F19" i="11"/>
  <c r="B19" i="11"/>
  <c r="N18" i="11"/>
  <c r="J18" i="11"/>
  <c r="F18" i="11"/>
  <c r="B18" i="11"/>
  <c r="N17" i="11"/>
  <c r="J17" i="11"/>
  <c r="F17" i="11"/>
  <c r="B17" i="11"/>
  <c r="N16" i="11"/>
  <c r="J16" i="11"/>
  <c r="F16" i="11"/>
  <c r="B16" i="11"/>
  <c r="N15" i="11"/>
  <c r="J15" i="11"/>
  <c r="F15" i="11"/>
  <c r="B15" i="11"/>
  <c r="N14" i="11"/>
  <c r="J14" i="11"/>
  <c r="F14" i="11"/>
  <c r="B14" i="11"/>
  <c r="N13" i="11"/>
  <c r="J13" i="11"/>
  <c r="F13" i="11"/>
  <c r="B13" i="11"/>
  <c r="N12" i="11"/>
  <c r="J12" i="11"/>
  <c r="F12" i="11"/>
  <c r="B12" i="11"/>
  <c r="N11" i="11"/>
  <c r="O11" i="11" s="1"/>
  <c r="J11" i="11"/>
  <c r="K11" i="11" s="1"/>
  <c r="F11" i="11"/>
  <c r="B11" i="11"/>
  <c r="C11" i="11" s="1"/>
  <c r="M9" i="11"/>
  <c r="I9" i="11"/>
  <c r="E9" i="11"/>
  <c r="A9" i="11"/>
  <c r="M17" i="10"/>
  <c r="O16" i="10"/>
  <c r="N16" i="10"/>
  <c r="O15" i="10"/>
  <c r="N15" i="10"/>
  <c r="O14" i="10"/>
  <c r="N14" i="10"/>
  <c r="O13" i="10"/>
  <c r="N13" i="10"/>
  <c r="O12" i="10"/>
  <c r="N12" i="10"/>
  <c r="O11" i="10"/>
  <c r="N11" i="10"/>
  <c r="O10" i="10"/>
  <c r="N10" i="10"/>
  <c r="O9" i="10"/>
  <c r="N9" i="10"/>
  <c r="O8" i="10"/>
  <c r="M72" i="9"/>
  <c r="O71" i="9"/>
  <c r="N71" i="9"/>
  <c r="O70" i="9"/>
  <c r="N70" i="9"/>
  <c r="O69" i="9"/>
  <c r="N69" i="9"/>
  <c r="O68" i="9"/>
  <c r="N68" i="9"/>
  <c r="O67" i="9"/>
  <c r="N67" i="9"/>
  <c r="O66" i="9"/>
  <c r="N66" i="9"/>
  <c r="O65" i="9"/>
  <c r="N65" i="9"/>
  <c r="O64" i="9"/>
  <c r="N64" i="9"/>
  <c r="O63" i="9"/>
  <c r="N63" i="9"/>
  <c r="O62" i="9"/>
  <c r="N62" i="9"/>
  <c r="O61" i="9"/>
  <c r="N61" i="9"/>
  <c r="O60" i="9"/>
  <c r="N60" i="9"/>
  <c r="O59" i="9"/>
  <c r="N59" i="9"/>
  <c r="O58" i="9"/>
  <c r="N58" i="9"/>
  <c r="O57" i="9"/>
  <c r="N57" i="9"/>
  <c r="O56" i="9"/>
  <c r="N56" i="9"/>
  <c r="O55" i="9"/>
  <c r="N55" i="9"/>
  <c r="O54" i="9"/>
  <c r="N54" i="9"/>
  <c r="O53" i="9"/>
  <c r="N53" i="9"/>
  <c r="O52" i="9"/>
  <c r="N52" i="9"/>
  <c r="O51" i="9"/>
  <c r="N51" i="9"/>
  <c r="O50" i="9"/>
  <c r="N50" i="9"/>
  <c r="O49" i="9"/>
  <c r="N49" i="9"/>
  <c r="O48" i="9"/>
  <c r="N48" i="9"/>
  <c r="O47" i="9"/>
  <c r="N47" i="9"/>
  <c r="O46" i="9"/>
  <c r="N46" i="9"/>
  <c r="O45" i="9"/>
  <c r="N45" i="9"/>
  <c r="O44" i="9"/>
  <c r="N44" i="9"/>
  <c r="O43" i="9"/>
  <c r="N43" i="9"/>
  <c r="O42" i="9"/>
  <c r="N42" i="9"/>
  <c r="O41" i="9"/>
  <c r="N41" i="9"/>
  <c r="O40" i="9"/>
  <c r="N40" i="9"/>
  <c r="O39" i="9"/>
  <c r="N39" i="9"/>
  <c r="O38" i="9"/>
  <c r="N38" i="9"/>
  <c r="O37" i="9"/>
  <c r="N37" i="9"/>
  <c r="O36" i="9"/>
  <c r="N36" i="9"/>
  <c r="O34" i="9"/>
  <c r="N34" i="9"/>
  <c r="O33" i="9"/>
  <c r="N33" i="9"/>
  <c r="O32" i="9"/>
  <c r="N32" i="9"/>
  <c r="O31" i="9"/>
  <c r="N31" i="9"/>
  <c r="O30" i="9"/>
  <c r="N30" i="9"/>
  <c r="O29" i="9"/>
  <c r="N29" i="9"/>
  <c r="O28" i="9"/>
  <c r="N28" i="9"/>
  <c r="O27" i="9"/>
  <c r="N27" i="9"/>
  <c r="O26" i="9"/>
  <c r="N26" i="9"/>
  <c r="O25" i="9"/>
  <c r="N25" i="9"/>
  <c r="O24" i="9"/>
  <c r="N24" i="9"/>
  <c r="O23" i="9"/>
  <c r="N23" i="9"/>
  <c r="O22" i="9"/>
  <c r="N22" i="9"/>
  <c r="O21" i="9"/>
  <c r="N21" i="9"/>
  <c r="O20" i="9"/>
  <c r="N20" i="9"/>
  <c r="O19" i="9"/>
  <c r="N19" i="9"/>
  <c r="O10" i="9"/>
  <c r="N10" i="9"/>
  <c r="O18" i="9"/>
  <c r="N18" i="9"/>
  <c r="O17" i="9"/>
  <c r="N17" i="9"/>
  <c r="O16" i="9"/>
  <c r="N16" i="9"/>
  <c r="O15" i="9"/>
  <c r="N15" i="9"/>
  <c r="O14" i="9"/>
  <c r="N14" i="9"/>
  <c r="O13" i="9"/>
  <c r="N13" i="9"/>
  <c r="O11" i="9"/>
  <c r="N11" i="9"/>
  <c r="O12" i="9"/>
  <c r="N12" i="9"/>
  <c r="O9" i="9"/>
  <c r="N9" i="9"/>
  <c r="O8" i="9"/>
  <c r="N8" i="9"/>
  <c r="O7" i="9"/>
  <c r="N7" i="9"/>
  <c r="O6" i="9"/>
  <c r="N6" i="9"/>
  <c r="K25" i="8"/>
  <c r="K26" i="8" s="1"/>
  <c r="J25" i="8"/>
  <c r="I25" i="8"/>
  <c r="H25" i="8"/>
  <c r="G25" i="8"/>
  <c r="F25" i="8"/>
  <c r="E25" i="8"/>
  <c r="D25" i="8"/>
  <c r="C25" i="8"/>
  <c r="B25" i="8"/>
  <c r="K24" i="8"/>
  <c r="J24" i="8"/>
  <c r="I24" i="8"/>
  <c r="H24" i="8"/>
  <c r="G24" i="8"/>
  <c r="F24" i="8"/>
  <c r="E24" i="8"/>
  <c r="D24" i="8"/>
  <c r="C24" i="8"/>
  <c r="B24" i="8"/>
  <c r="F54" i="6"/>
  <c r="B54" i="6"/>
  <c r="F53" i="6"/>
  <c r="B53" i="6"/>
  <c r="F52" i="6"/>
  <c r="B52" i="6"/>
  <c r="F51" i="6"/>
  <c r="B51" i="6"/>
  <c r="F50" i="6"/>
  <c r="B50" i="6"/>
  <c r="F49" i="6"/>
  <c r="B49" i="6"/>
  <c r="F48" i="6"/>
  <c r="B48" i="6"/>
  <c r="F47" i="6"/>
  <c r="B47" i="6"/>
  <c r="F46" i="6"/>
  <c r="B46" i="6"/>
  <c r="F45" i="6"/>
  <c r="B45" i="6"/>
  <c r="F44" i="6"/>
  <c r="B44" i="6"/>
  <c r="F43" i="6"/>
  <c r="B43" i="6"/>
  <c r="C43" i="6" s="1"/>
  <c r="E41" i="6"/>
  <c r="A41" i="6"/>
  <c r="N38" i="6"/>
  <c r="J38" i="6"/>
  <c r="F38" i="6"/>
  <c r="B38" i="6"/>
  <c r="N37" i="6"/>
  <c r="J37" i="6"/>
  <c r="F37" i="6"/>
  <c r="B37" i="6"/>
  <c r="N36" i="6"/>
  <c r="J36" i="6"/>
  <c r="F36" i="6"/>
  <c r="B36" i="6"/>
  <c r="N35" i="6"/>
  <c r="J35" i="6"/>
  <c r="F35" i="6"/>
  <c r="B35" i="6"/>
  <c r="N34" i="6"/>
  <c r="J34" i="6"/>
  <c r="F34" i="6"/>
  <c r="B34" i="6"/>
  <c r="N33" i="6"/>
  <c r="J33" i="6"/>
  <c r="F33" i="6"/>
  <c r="B33" i="6"/>
  <c r="N32" i="6"/>
  <c r="J32" i="6"/>
  <c r="F32" i="6"/>
  <c r="B32" i="6"/>
  <c r="N31" i="6"/>
  <c r="J31" i="6"/>
  <c r="F31" i="6"/>
  <c r="B31" i="6"/>
  <c r="N30" i="6"/>
  <c r="J30" i="6"/>
  <c r="F30" i="6"/>
  <c r="B30" i="6"/>
  <c r="N29" i="6"/>
  <c r="J29" i="6"/>
  <c r="F29" i="6"/>
  <c r="B29" i="6"/>
  <c r="N28" i="6"/>
  <c r="J28" i="6"/>
  <c r="F28" i="6"/>
  <c r="B28" i="6"/>
  <c r="N27" i="6"/>
  <c r="O27" i="6" s="1"/>
  <c r="J27" i="6"/>
  <c r="K27" i="6" s="1"/>
  <c r="F27" i="6"/>
  <c r="B27" i="6"/>
  <c r="M25" i="6"/>
  <c r="I25" i="6"/>
  <c r="E25" i="6"/>
  <c r="A25" i="6"/>
  <c r="N22" i="6"/>
  <c r="J22" i="6"/>
  <c r="F22" i="6"/>
  <c r="B22" i="6"/>
  <c r="N21" i="6"/>
  <c r="J21" i="6"/>
  <c r="F21" i="6"/>
  <c r="B21" i="6"/>
  <c r="N20" i="6"/>
  <c r="J20" i="6"/>
  <c r="F20" i="6"/>
  <c r="B20" i="6"/>
  <c r="N19" i="6"/>
  <c r="J19" i="6"/>
  <c r="F19" i="6"/>
  <c r="B19" i="6"/>
  <c r="N18" i="6"/>
  <c r="J18" i="6"/>
  <c r="F18" i="6"/>
  <c r="B18" i="6"/>
  <c r="N17" i="6"/>
  <c r="J17" i="6"/>
  <c r="F17" i="6"/>
  <c r="B17" i="6"/>
  <c r="N16" i="6"/>
  <c r="J16" i="6"/>
  <c r="F16" i="6"/>
  <c r="B16" i="6"/>
  <c r="N15" i="6"/>
  <c r="J15" i="6"/>
  <c r="F15" i="6"/>
  <c r="B15" i="6"/>
  <c r="N14" i="6"/>
  <c r="J14" i="6"/>
  <c r="F14" i="6"/>
  <c r="B14" i="6"/>
  <c r="N13" i="6"/>
  <c r="J13" i="6"/>
  <c r="F13" i="6"/>
  <c r="B13" i="6"/>
  <c r="N12" i="6"/>
  <c r="J12" i="6"/>
  <c r="F12" i="6"/>
  <c r="B12" i="6"/>
  <c r="N11" i="6"/>
  <c r="J11" i="6"/>
  <c r="F11" i="6"/>
  <c r="B11" i="6"/>
  <c r="C11" i="6" s="1"/>
  <c r="M9" i="6"/>
  <c r="I9" i="6"/>
  <c r="E9" i="6"/>
  <c r="A9" i="6"/>
  <c r="M17" i="5"/>
  <c r="O16" i="5"/>
  <c r="O15" i="5"/>
  <c r="O14" i="5"/>
  <c r="O12" i="5"/>
  <c r="O11" i="5"/>
  <c r="O10" i="5"/>
  <c r="O9" i="5"/>
  <c r="O8" i="5"/>
  <c r="B9" i="24"/>
  <c r="C23" i="37"/>
  <c r="C22" i="37"/>
  <c r="C21" i="37"/>
  <c r="C19" i="37"/>
  <c r="C17" i="37"/>
  <c r="C16" i="37"/>
  <c r="C15" i="37"/>
  <c r="C14" i="37"/>
  <c r="M276" i="26"/>
  <c r="O276" i="26" s="1"/>
  <c r="O275" i="26"/>
  <c r="N275" i="26"/>
  <c r="O274" i="26"/>
  <c r="N274" i="26"/>
  <c r="O273" i="26"/>
  <c r="N273" i="26"/>
  <c r="O272" i="26"/>
  <c r="N272" i="26"/>
  <c r="O271" i="26"/>
  <c r="N271" i="26"/>
  <c r="O270" i="26"/>
  <c r="N270" i="26"/>
  <c r="O269" i="26"/>
  <c r="N269" i="26"/>
  <c r="O268" i="26"/>
  <c r="N268" i="26"/>
  <c r="O267" i="26"/>
  <c r="N267" i="26"/>
  <c r="O266" i="26"/>
  <c r="N266" i="26"/>
  <c r="O265" i="26"/>
  <c r="N265" i="26"/>
  <c r="O264" i="26"/>
  <c r="N264" i="26"/>
  <c r="O263" i="26"/>
  <c r="N263" i="26"/>
  <c r="O261" i="26"/>
  <c r="N261" i="26"/>
  <c r="O259" i="26"/>
  <c r="N259" i="26"/>
  <c r="O258" i="26"/>
  <c r="N258" i="26"/>
  <c r="O257" i="26"/>
  <c r="N257" i="26"/>
  <c r="O256" i="26"/>
  <c r="N256" i="26"/>
  <c r="O255" i="26"/>
  <c r="N255" i="26"/>
  <c r="O254" i="26"/>
  <c r="N254" i="26"/>
  <c r="O253" i="26"/>
  <c r="N253" i="26"/>
  <c r="O252" i="26"/>
  <c r="N252" i="26"/>
  <c r="O251" i="26"/>
  <c r="N251" i="26"/>
  <c r="O249" i="26"/>
  <c r="N249" i="26"/>
  <c r="O248" i="26"/>
  <c r="N248" i="26"/>
  <c r="O246" i="26"/>
  <c r="N246" i="26"/>
  <c r="O245" i="26"/>
  <c r="N245" i="26"/>
  <c r="O243" i="26"/>
  <c r="N243" i="26"/>
  <c r="O242" i="26"/>
  <c r="N242" i="26"/>
  <c r="O241" i="26"/>
  <c r="N241" i="26"/>
  <c r="O240" i="26"/>
  <c r="N240" i="26"/>
  <c r="O239" i="26"/>
  <c r="N239" i="26"/>
  <c r="O238" i="26"/>
  <c r="N238" i="26"/>
  <c r="O237" i="26"/>
  <c r="N237" i="26"/>
  <c r="O236" i="26"/>
  <c r="N236" i="26"/>
  <c r="O235" i="26"/>
  <c r="N235" i="26"/>
  <c r="O234" i="26"/>
  <c r="N234" i="26"/>
  <c r="O233" i="26"/>
  <c r="N233" i="26"/>
  <c r="O232" i="26"/>
  <c r="N232" i="26"/>
  <c r="O231" i="26"/>
  <c r="N231" i="26"/>
  <c r="O230" i="26"/>
  <c r="N230" i="26"/>
  <c r="O229" i="26"/>
  <c r="N229" i="26"/>
  <c r="O228" i="26"/>
  <c r="N228" i="26"/>
  <c r="O227" i="26"/>
  <c r="N227" i="26"/>
  <c r="O226" i="26"/>
  <c r="N226" i="26"/>
  <c r="O225" i="26"/>
  <c r="N225" i="26"/>
  <c r="O224" i="26"/>
  <c r="N224" i="26"/>
  <c r="O223" i="26"/>
  <c r="N223" i="26"/>
  <c r="O222" i="26"/>
  <c r="N222" i="26"/>
  <c r="O221" i="26"/>
  <c r="N221" i="26"/>
  <c r="O220" i="26"/>
  <c r="N220" i="26"/>
  <c r="O219" i="26"/>
  <c r="N219" i="26"/>
  <c r="O218" i="26"/>
  <c r="N218" i="26"/>
  <c r="O217" i="26"/>
  <c r="N217" i="26"/>
  <c r="O216" i="26"/>
  <c r="N216" i="26"/>
  <c r="O215" i="26"/>
  <c r="N215" i="26"/>
  <c r="O214" i="26"/>
  <c r="N214" i="26"/>
  <c r="O212" i="26"/>
  <c r="N212" i="26"/>
  <c r="O211" i="26"/>
  <c r="N211" i="26"/>
  <c r="O210" i="26"/>
  <c r="N210" i="26"/>
  <c r="O209" i="26"/>
  <c r="N209" i="26"/>
  <c r="O208" i="26"/>
  <c r="N208" i="26"/>
  <c r="O207" i="26"/>
  <c r="N207" i="26"/>
  <c r="O206" i="26"/>
  <c r="N206" i="26"/>
  <c r="O205" i="26"/>
  <c r="N205" i="26"/>
  <c r="O204" i="26"/>
  <c r="N204" i="26"/>
  <c r="O203" i="26"/>
  <c r="N203" i="26"/>
  <c r="O202" i="26"/>
  <c r="N202" i="26"/>
  <c r="O201" i="26"/>
  <c r="N201" i="26"/>
  <c r="O200" i="26"/>
  <c r="N200" i="26"/>
  <c r="O151" i="26"/>
  <c r="N151" i="26"/>
  <c r="O199" i="26"/>
  <c r="N199" i="26"/>
  <c r="O198" i="26"/>
  <c r="N198" i="26"/>
  <c r="O197" i="26"/>
  <c r="N197" i="26"/>
  <c r="O196" i="26"/>
  <c r="N196" i="26"/>
  <c r="O195" i="26"/>
  <c r="N195" i="26"/>
  <c r="O194" i="26"/>
  <c r="N194" i="26"/>
  <c r="O193" i="26"/>
  <c r="N193" i="26"/>
  <c r="O192" i="26"/>
  <c r="N192" i="26"/>
  <c r="O191" i="26"/>
  <c r="N191" i="26"/>
  <c r="O190" i="26"/>
  <c r="N190" i="26"/>
  <c r="O189" i="26"/>
  <c r="N189" i="26"/>
  <c r="O188" i="26"/>
  <c r="N188" i="26"/>
  <c r="O187" i="26"/>
  <c r="N187" i="26"/>
  <c r="O186" i="26"/>
  <c r="N186" i="26"/>
  <c r="O185" i="26"/>
  <c r="N185" i="26"/>
  <c r="O184" i="26"/>
  <c r="N184" i="26"/>
  <c r="O183" i="26"/>
  <c r="N183" i="26"/>
  <c r="O182" i="26"/>
  <c r="N182" i="26"/>
  <c r="O181" i="26"/>
  <c r="N181" i="26"/>
  <c r="O180" i="26"/>
  <c r="N180" i="26"/>
  <c r="O179" i="26"/>
  <c r="N179" i="26"/>
  <c r="O178" i="26"/>
  <c r="N178" i="26"/>
  <c r="O177" i="26"/>
  <c r="N177" i="26"/>
  <c r="O176" i="26"/>
  <c r="N176" i="26"/>
  <c r="O175" i="26"/>
  <c r="N175" i="26"/>
  <c r="O174" i="26"/>
  <c r="N174" i="26"/>
  <c r="O173" i="26"/>
  <c r="N173" i="26"/>
  <c r="O172" i="26"/>
  <c r="N172" i="26"/>
  <c r="O163" i="26"/>
  <c r="N163" i="26"/>
  <c r="O171" i="26"/>
  <c r="N171" i="26"/>
  <c r="O170" i="26"/>
  <c r="N170" i="26"/>
  <c r="O169" i="26"/>
  <c r="N169" i="26"/>
  <c r="O168" i="26"/>
  <c r="N168" i="26"/>
  <c r="O167" i="26"/>
  <c r="N167" i="26"/>
  <c r="O166" i="26"/>
  <c r="N166" i="26"/>
  <c r="O165" i="26"/>
  <c r="N165" i="26"/>
  <c r="O164" i="26"/>
  <c r="N164" i="26"/>
  <c r="O162" i="26"/>
  <c r="N162" i="26"/>
  <c r="O161" i="26"/>
  <c r="N161" i="26"/>
  <c r="O160" i="26"/>
  <c r="N160" i="26"/>
  <c r="O159" i="26"/>
  <c r="N159" i="26"/>
  <c r="O158" i="26"/>
  <c r="N158" i="26"/>
  <c r="O157" i="26"/>
  <c r="N157" i="26"/>
  <c r="O156" i="26"/>
  <c r="N156" i="26"/>
  <c r="O155" i="26"/>
  <c r="N155" i="26"/>
  <c r="O154" i="26"/>
  <c r="N154" i="26"/>
  <c r="O153" i="26"/>
  <c r="N153" i="26"/>
  <c r="O152" i="26"/>
  <c r="N152" i="26"/>
  <c r="O150" i="26"/>
  <c r="N150" i="26"/>
  <c r="O149" i="26"/>
  <c r="N149" i="26"/>
  <c r="O148" i="26"/>
  <c r="N148" i="26"/>
  <c r="O146" i="26"/>
  <c r="N146" i="26"/>
  <c r="O145" i="26"/>
  <c r="N145" i="26"/>
  <c r="O144" i="26"/>
  <c r="N144" i="26"/>
  <c r="O143" i="26"/>
  <c r="N143" i="26"/>
  <c r="O142" i="26"/>
  <c r="N142" i="26"/>
  <c r="O141" i="26"/>
  <c r="N141" i="26"/>
  <c r="O140" i="26"/>
  <c r="N140" i="26"/>
  <c r="O139" i="26"/>
  <c r="N139" i="26"/>
  <c r="O138" i="26"/>
  <c r="N138" i="26"/>
  <c r="O137" i="26"/>
  <c r="N137" i="26"/>
  <c r="O136" i="26"/>
  <c r="N136" i="26"/>
  <c r="O135" i="26"/>
  <c r="N135" i="26"/>
  <c r="O134" i="26"/>
  <c r="N134" i="26"/>
  <c r="O133" i="26"/>
  <c r="N133" i="26"/>
  <c r="O132" i="26"/>
  <c r="N132" i="26"/>
  <c r="O131" i="26"/>
  <c r="N131" i="26"/>
  <c r="O130" i="26"/>
  <c r="N130" i="26"/>
  <c r="O129" i="26"/>
  <c r="N129" i="26"/>
  <c r="O128" i="26"/>
  <c r="N128" i="26"/>
  <c r="O127" i="26"/>
  <c r="N127" i="26"/>
  <c r="O126" i="26"/>
  <c r="N126" i="26"/>
  <c r="O125" i="26"/>
  <c r="N125" i="26"/>
  <c r="O123" i="26"/>
  <c r="N123" i="26"/>
  <c r="O122" i="26"/>
  <c r="N122" i="26"/>
  <c r="O121" i="26"/>
  <c r="N121" i="26"/>
  <c r="O120" i="26"/>
  <c r="N120" i="26"/>
  <c r="O119" i="26"/>
  <c r="N119" i="26"/>
  <c r="O118" i="26"/>
  <c r="N118" i="26"/>
  <c r="O117" i="26"/>
  <c r="N117" i="26"/>
  <c r="O116" i="26"/>
  <c r="N116" i="26"/>
  <c r="O115" i="26"/>
  <c r="N115" i="26"/>
  <c r="O114" i="26"/>
  <c r="N114" i="26"/>
  <c r="O113" i="26"/>
  <c r="N113" i="26"/>
  <c r="O112" i="26"/>
  <c r="N112" i="26"/>
  <c r="O111" i="26"/>
  <c r="N111" i="26"/>
  <c r="O110" i="26"/>
  <c r="N110" i="26"/>
  <c r="O109" i="26"/>
  <c r="N109" i="26"/>
  <c r="O108" i="26"/>
  <c r="N108" i="26"/>
  <c r="O107" i="26"/>
  <c r="N107" i="26"/>
  <c r="O106" i="26"/>
  <c r="N106" i="26"/>
  <c r="O105" i="26"/>
  <c r="N105" i="26"/>
  <c r="O104" i="26"/>
  <c r="N104" i="26"/>
  <c r="O103" i="26"/>
  <c r="N103" i="26"/>
  <c r="O102" i="26"/>
  <c r="N102" i="26"/>
  <c r="O99" i="26"/>
  <c r="N99" i="26"/>
  <c r="O98" i="26"/>
  <c r="N98" i="26"/>
  <c r="O96" i="26"/>
  <c r="N96" i="26"/>
  <c r="O95" i="26"/>
  <c r="N95" i="26"/>
  <c r="O94" i="26"/>
  <c r="N94" i="26"/>
  <c r="O93" i="26"/>
  <c r="N93" i="26"/>
  <c r="O91" i="26"/>
  <c r="N91" i="26"/>
  <c r="O90" i="26"/>
  <c r="N90" i="26"/>
  <c r="O89" i="26"/>
  <c r="N89" i="26"/>
  <c r="O88" i="26"/>
  <c r="N88" i="26"/>
  <c r="O87" i="26"/>
  <c r="N87" i="26"/>
  <c r="O86" i="26"/>
  <c r="N86" i="26"/>
  <c r="O85" i="26"/>
  <c r="N85" i="26"/>
  <c r="O84" i="26"/>
  <c r="N84" i="26"/>
  <c r="O83" i="26"/>
  <c r="N83" i="26"/>
  <c r="O82" i="26"/>
  <c r="N82" i="26"/>
  <c r="O81" i="26"/>
  <c r="N81" i="26"/>
  <c r="O80" i="26"/>
  <c r="N80" i="26"/>
  <c r="O79" i="26"/>
  <c r="N79" i="26"/>
  <c r="O78" i="26"/>
  <c r="N78" i="26"/>
  <c r="O77" i="26"/>
  <c r="N77" i="26"/>
  <c r="O76" i="26"/>
  <c r="N76" i="26"/>
  <c r="O75" i="26"/>
  <c r="N75" i="26"/>
  <c r="O74" i="26"/>
  <c r="N74" i="26"/>
  <c r="O73" i="26"/>
  <c r="N73" i="26"/>
  <c r="O72" i="26"/>
  <c r="N72" i="26"/>
  <c r="O71" i="26"/>
  <c r="N71" i="26"/>
  <c r="O70" i="26"/>
  <c r="N70" i="26"/>
  <c r="O69" i="26"/>
  <c r="N69" i="26"/>
  <c r="O68" i="26"/>
  <c r="N68" i="26"/>
  <c r="O67" i="26"/>
  <c r="N67" i="26"/>
  <c r="O66" i="26"/>
  <c r="N66" i="26"/>
  <c r="O65" i="26"/>
  <c r="N65" i="26"/>
  <c r="O64" i="26"/>
  <c r="N64" i="26"/>
  <c r="O63" i="26"/>
  <c r="N63" i="26"/>
  <c r="O62" i="26"/>
  <c r="N62" i="26"/>
  <c r="O61" i="26"/>
  <c r="N61" i="26"/>
  <c r="O60" i="26"/>
  <c r="N60" i="26"/>
  <c r="O48" i="26"/>
  <c r="N48" i="26"/>
  <c r="O59" i="26"/>
  <c r="N59" i="26"/>
  <c r="O58" i="26"/>
  <c r="N58" i="26"/>
  <c r="O57" i="26"/>
  <c r="N57" i="26"/>
  <c r="O56" i="26"/>
  <c r="N56" i="26"/>
  <c r="O55" i="26"/>
  <c r="N55" i="26"/>
  <c r="O54" i="26"/>
  <c r="N54" i="26"/>
  <c r="O53" i="26"/>
  <c r="N53" i="26"/>
  <c r="O52" i="26"/>
  <c r="N52" i="26"/>
  <c r="O51" i="26"/>
  <c r="N51" i="26"/>
  <c r="O50" i="26"/>
  <c r="N50" i="26"/>
  <c r="O49" i="26"/>
  <c r="N49" i="26"/>
  <c r="O47" i="26"/>
  <c r="N47" i="26"/>
  <c r="O46" i="26"/>
  <c r="N46" i="26"/>
  <c r="O45" i="26"/>
  <c r="N45" i="26"/>
  <c r="O44" i="26"/>
  <c r="N44" i="26"/>
  <c r="O43" i="26"/>
  <c r="N43" i="26"/>
  <c r="O42" i="26"/>
  <c r="N42" i="26"/>
  <c r="O40" i="26"/>
  <c r="N40" i="26"/>
  <c r="O39" i="26"/>
  <c r="N39" i="26"/>
  <c r="O38" i="26"/>
  <c r="N38" i="26"/>
  <c r="O37" i="26"/>
  <c r="N37" i="26"/>
  <c r="O35" i="26"/>
  <c r="N35" i="26"/>
  <c r="O34" i="26"/>
  <c r="N34" i="26"/>
  <c r="O33" i="26"/>
  <c r="N33" i="26"/>
  <c r="O32" i="26"/>
  <c r="N32" i="26"/>
  <c r="O31" i="26"/>
  <c r="N31" i="26"/>
  <c r="O30" i="26"/>
  <c r="N30" i="26"/>
  <c r="O29" i="26"/>
  <c r="N29" i="26"/>
  <c r="O28" i="26"/>
  <c r="N28" i="26"/>
  <c r="O27" i="26"/>
  <c r="N27" i="26"/>
  <c r="O26" i="26"/>
  <c r="N26" i="26"/>
  <c r="O25" i="26"/>
  <c r="N25" i="26"/>
  <c r="O24" i="26"/>
  <c r="N24" i="26"/>
  <c r="O23" i="26"/>
  <c r="N23" i="26"/>
  <c r="O22" i="26"/>
  <c r="N22" i="26"/>
  <c r="O21" i="26"/>
  <c r="N21" i="26"/>
  <c r="O20" i="26"/>
  <c r="N20" i="26"/>
  <c r="O19" i="26"/>
  <c r="N19" i="26"/>
  <c r="O18" i="26"/>
  <c r="N18" i="26"/>
  <c r="O17" i="26"/>
  <c r="N17" i="26"/>
  <c r="O16" i="26"/>
  <c r="N16" i="26"/>
  <c r="O15" i="26"/>
  <c r="N15" i="26"/>
  <c r="O14" i="26"/>
  <c r="N14" i="26"/>
  <c r="O13" i="26"/>
  <c r="N13" i="26"/>
  <c r="O12" i="26"/>
  <c r="N12" i="26"/>
  <c r="O11" i="26"/>
  <c r="N11" i="26"/>
  <c r="O10" i="26"/>
  <c r="N10" i="26"/>
  <c r="O9" i="26"/>
  <c r="N9" i="26"/>
  <c r="O8" i="26"/>
  <c r="N8" i="26"/>
  <c r="O7" i="26"/>
  <c r="N7" i="26"/>
  <c r="O5" i="26"/>
  <c r="N5" i="26"/>
  <c r="P25" i="2"/>
  <c r="B5" i="2" s="1"/>
  <c r="O25" i="2"/>
  <c r="B6" i="2" s="1"/>
  <c r="N25" i="2"/>
  <c r="B7" i="2" s="1"/>
  <c r="M25" i="2"/>
  <c r="B8" i="2" s="1"/>
  <c r="L25" i="2"/>
  <c r="B9" i="2" s="1"/>
  <c r="K25" i="2"/>
  <c r="B10" i="2" s="1"/>
  <c r="C10" i="2" s="1"/>
  <c r="J25" i="2"/>
  <c r="B11" i="2" s="1"/>
  <c r="C11" i="2" s="1"/>
  <c r="I25" i="2"/>
  <c r="B12" i="2" s="1"/>
  <c r="H25" i="2"/>
  <c r="B13" i="2" s="1"/>
  <c r="C13" i="2" s="1"/>
  <c r="G25" i="2"/>
  <c r="F25" i="2"/>
  <c r="E25" i="2"/>
  <c r="S24" i="2"/>
  <c r="Q24" i="2"/>
  <c r="S23" i="2"/>
  <c r="Q23" i="2"/>
  <c r="S22" i="2"/>
  <c r="Q22" i="2"/>
  <c r="S21" i="2"/>
  <c r="Q21" i="2"/>
  <c r="S20" i="2"/>
  <c r="Q20" i="2"/>
  <c r="G45" i="11" l="1"/>
  <c r="G51" i="11"/>
  <c r="C8" i="2"/>
  <c r="C9" i="2"/>
  <c r="B17" i="2"/>
  <c r="K17" i="16"/>
  <c r="G48" i="6"/>
  <c r="G54" i="6"/>
  <c r="C7" i="2"/>
  <c r="K14" i="16"/>
  <c r="C13" i="16"/>
  <c r="C16" i="16"/>
  <c r="C19" i="16"/>
  <c r="C44" i="16"/>
  <c r="C50" i="16"/>
  <c r="K20" i="16"/>
  <c r="G48" i="11"/>
  <c r="G54" i="11"/>
  <c r="K12" i="11"/>
  <c r="C6" i="2"/>
  <c r="G49" i="16"/>
  <c r="K13" i="16"/>
  <c r="C15" i="16"/>
  <c r="K16" i="16"/>
  <c r="C18" i="16"/>
  <c r="K19" i="16"/>
  <c r="O28" i="11"/>
  <c r="G30" i="11"/>
  <c r="G33" i="11"/>
  <c r="O34" i="11"/>
  <c r="G36" i="11"/>
  <c r="C44" i="11"/>
  <c r="C50" i="11"/>
  <c r="C53" i="11"/>
  <c r="O31" i="11"/>
  <c r="O37" i="11"/>
  <c r="C28" i="11"/>
  <c r="K29" i="11"/>
  <c r="C31" i="11"/>
  <c r="K32" i="11"/>
  <c r="C34" i="11"/>
  <c r="K35" i="11"/>
  <c r="C37" i="11"/>
  <c r="K38" i="11"/>
  <c r="C22" i="16"/>
  <c r="O12" i="16"/>
  <c r="G14" i="16"/>
  <c r="O15" i="16"/>
  <c r="G17" i="16"/>
  <c r="O18" i="16"/>
  <c r="G20" i="16"/>
  <c r="O21" i="16"/>
  <c r="O28" i="16"/>
  <c r="G30" i="16"/>
  <c r="O31" i="16"/>
  <c r="G33" i="16"/>
  <c r="O34" i="16"/>
  <c r="G36" i="16"/>
  <c r="O37" i="16"/>
  <c r="G47" i="16"/>
  <c r="G53" i="16"/>
  <c r="O13" i="16"/>
  <c r="G15" i="16"/>
  <c r="C21" i="16"/>
  <c r="K22" i="16"/>
  <c r="N17" i="15"/>
  <c r="G43" i="16"/>
  <c r="K27" i="16"/>
  <c r="K31" i="16"/>
  <c r="C48" i="16"/>
  <c r="C54" i="16"/>
  <c r="C11" i="16"/>
  <c r="G12" i="16"/>
  <c r="O16" i="16"/>
  <c r="G18" i="16"/>
  <c r="O19" i="16"/>
  <c r="G21" i="16"/>
  <c r="O22" i="16"/>
  <c r="O27" i="16"/>
  <c r="G45" i="16"/>
  <c r="G51" i="16"/>
  <c r="C28" i="16"/>
  <c r="K29" i="16"/>
  <c r="C31" i="16"/>
  <c r="K32" i="16"/>
  <c r="C34" i="16"/>
  <c r="K35" i="16"/>
  <c r="C37" i="16"/>
  <c r="K38" i="16"/>
  <c r="C43" i="16"/>
  <c r="C46" i="16"/>
  <c r="C52" i="16"/>
  <c r="N37" i="14"/>
  <c r="P35" i="14" s="1"/>
  <c r="C43" i="11"/>
  <c r="N17" i="10"/>
  <c r="G28" i="11"/>
  <c r="G43" i="11"/>
  <c r="G47" i="11"/>
  <c r="G50" i="11"/>
  <c r="G53" i="11"/>
  <c r="P18" i="10"/>
  <c r="C46" i="11"/>
  <c r="C49" i="11"/>
  <c r="C52" i="11"/>
  <c r="G13" i="11"/>
  <c r="O14" i="11"/>
  <c r="G16" i="11"/>
  <c r="O17" i="11"/>
  <c r="G19" i="11"/>
  <c r="O20" i="11"/>
  <c r="G22" i="11"/>
  <c r="C29" i="11"/>
  <c r="K30" i="11"/>
  <c r="C32" i="11"/>
  <c r="K33" i="11"/>
  <c r="C35" i="11"/>
  <c r="K36" i="11"/>
  <c r="C38" i="11"/>
  <c r="C51" i="11"/>
  <c r="C54" i="11"/>
  <c r="C14" i="11"/>
  <c r="K15" i="11"/>
  <c r="C17" i="11"/>
  <c r="K18" i="11"/>
  <c r="K21" i="11"/>
  <c r="C20" i="11"/>
  <c r="O29" i="11"/>
  <c r="G31" i="11"/>
  <c r="O32" i="11"/>
  <c r="G34" i="11"/>
  <c r="O35" i="11"/>
  <c r="G37" i="11"/>
  <c r="O38" i="11"/>
  <c r="G52" i="11"/>
  <c r="O72" i="9"/>
  <c r="C45" i="6"/>
  <c r="G44" i="6"/>
  <c r="G11" i="6"/>
  <c r="G43" i="6"/>
  <c r="K11" i="6"/>
  <c r="C27" i="6"/>
  <c r="O11" i="6"/>
  <c r="G27" i="6"/>
  <c r="C51" i="6"/>
  <c r="Q25" i="2"/>
  <c r="R19" i="2" s="1"/>
  <c r="B18" i="2"/>
  <c r="C5" i="2"/>
  <c r="S25" i="2"/>
  <c r="O17" i="15"/>
  <c r="G22" i="16"/>
  <c r="G28" i="16"/>
  <c r="C29" i="16"/>
  <c r="O29" i="16"/>
  <c r="G31" i="16"/>
  <c r="C32" i="16"/>
  <c r="O32" i="16"/>
  <c r="K33" i="16"/>
  <c r="G34" i="16"/>
  <c r="C35" i="16"/>
  <c r="O35" i="16"/>
  <c r="K36" i="16"/>
  <c r="G37" i="16"/>
  <c r="C38" i="16"/>
  <c r="O38" i="16"/>
  <c r="G44" i="16"/>
  <c r="G46" i="16"/>
  <c r="G48" i="16"/>
  <c r="G50" i="16"/>
  <c r="G52" i="16"/>
  <c r="G54" i="16"/>
  <c r="K28" i="16"/>
  <c r="G29" i="16"/>
  <c r="C30" i="16"/>
  <c r="O30" i="16"/>
  <c r="G32" i="16"/>
  <c r="C33" i="16"/>
  <c r="O33" i="16"/>
  <c r="K34" i="16"/>
  <c r="G35" i="16"/>
  <c r="C36" i="16"/>
  <c r="O36" i="16"/>
  <c r="K37" i="16"/>
  <c r="G38" i="16"/>
  <c r="C45" i="16"/>
  <c r="C47" i="16"/>
  <c r="C49" i="16"/>
  <c r="C51" i="16"/>
  <c r="C53" i="16"/>
  <c r="G44" i="11"/>
  <c r="C47" i="11"/>
  <c r="O17" i="10"/>
  <c r="C45" i="11"/>
  <c r="G38" i="11"/>
  <c r="G46" i="11"/>
  <c r="G49" i="11"/>
  <c r="G12" i="11"/>
  <c r="C13" i="11"/>
  <c r="O13" i="11"/>
  <c r="K14" i="11"/>
  <c r="G15" i="11"/>
  <c r="C16" i="11"/>
  <c r="O16" i="11"/>
  <c r="K17" i="11"/>
  <c r="G18" i="11"/>
  <c r="C19" i="11"/>
  <c r="O19" i="11"/>
  <c r="K20" i="11"/>
  <c r="G21" i="11"/>
  <c r="C22" i="11"/>
  <c r="O22" i="11"/>
  <c r="K22" i="11"/>
  <c r="C48" i="11"/>
  <c r="N72" i="9"/>
  <c r="P35" i="9" s="1"/>
  <c r="O12" i="6"/>
  <c r="O13" i="6"/>
  <c r="O15" i="6"/>
  <c r="O16" i="6"/>
  <c r="O18" i="6"/>
  <c r="O19" i="6"/>
  <c r="O21" i="6"/>
  <c r="O22" i="6"/>
  <c r="O30" i="6"/>
  <c r="O32" i="6"/>
  <c r="O33" i="6"/>
  <c r="O35" i="6"/>
  <c r="O36" i="6"/>
  <c r="C12" i="6"/>
  <c r="C14" i="6"/>
  <c r="C15" i="6"/>
  <c r="C17" i="6"/>
  <c r="C18" i="6"/>
  <c r="C20" i="6"/>
  <c r="C21" i="6"/>
  <c r="C28" i="6"/>
  <c r="C29" i="6"/>
  <c r="C32" i="6"/>
  <c r="C34" i="6"/>
  <c r="C35" i="6"/>
  <c r="C37" i="6"/>
  <c r="C38" i="6"/>
  <c r="G12" i="6"/>
  <c r="G14" i="6"/>
  <c r="G15" i="6"/>
  <c r="G17" i="6"/>
  <c r="G18" i="6"/>
  <c r="G20" i="6"/>
  <c r="G21" i="6"/>
  <c r="G29" i="6"/>
  <c r="G32" i="6"/>
  <c r="G34" i="6"/>
  <c r="G35" i="6"/>
  <c r="G38" i="6"/>
  <c r="G45" i="6"/>
  <c r="G51" i="6"/>
  <c r="G53" i="6"/>
  <c r="K12" i="6"/>
  <c r="K13" i="6"/>
  <c r="K15" i="6"/>
  <c r="K16" i="6"/>
  <c r="K18" i="6"/>
  <c r="K19" i="6"/>
  <c r="K21" i="6"/>
  <c r="K22" i="6"/>
  <c r="K29" i="6"/>
  <c r="K30" i="6"/>
  <c r="K32" i="6"/>
  <c r="K33" i="6"/>
  <c r="K35" i="6"/>
  <c r="K36" i="6"/>
  <c r="K38" i="6"/>
  <c r="C48" i="6"/>
  <c r="C54" i="6"/>
  <c r="O11" i="16"/>
  <c r="K12" i="16"/>
  <c r="G13" i="16"/>
  <c r="C14" i="16"/>
  <c r="O14" i="16"/>
  <c r="K15" i="16"/>
  <c r="G16" i="16"/>
  <c r="C17" i="16"/>
  <c r="O17" i="16"/>
  <c r="K18" i="16"/>
  <c r="G19" i="16"/>
  <c r="C20" i="16"/>
  <c r="O20" i="16"/>
  <c r="K21" i="16"/>
  <c r="K30" i="16"/>
  <c r="G11" i="11"/>
  <c r="C12" i="11"/>
  <c r="O12" i="11"/>
  <c r="K13" i="11"/>
  <c r="G14" i="11"/>
  <c r="C15" i="11"/>
  <c r="O15" i="11"/>
  <c r="K16" i="11"/>
  <c r="G17" i="11"/>
  <c r="C18" i="11"/>
  <c r="O18" i="11"/>
  <c r="K19" i="11"/>
  <c r="G20" i="11"/>
  <c r="C21" i="11"/>
  <c r="O21" i="11"/>
  <c r="C27" i="11"/>
  <c r="O27" i="11"/>
  <c r="K28" i="11"/>
  <c r="G29" i="11"/>
  <c r="C30" i="11"/>
  <c r="O30" i="11"/>
  <c r="K31" i="11"/>
  <c r="G32" i="11"/>
  <c r="C33" i="11"/>
  <c r="O33" i="11"/>
  <c r="K34" i="11"/>
  <c r="G35" i="11"/>
  <c r="C36" i="11"/>
  <c r="O36" i="11"/>
  <c r="K37" i="11"/>
  <c r="G37" i="6"/>
  <c r="O38" i="6"/>
  <c r="C44" i="6"/>
  <c r="C50" i="6"/>
  <c r="C53" i="6"/>
  <c r="O17" i="5"/>
  <c r="C31" i="6"/>
  <c r="C46" i="6"/>
  <c r="C49" i="6"/>
  <c r="C52" i="6"/>
  <c r="G28" i="6"/>
  <c r="O29" i="6"/>
  <c r="G31" i="6"/>
  <c r="G46" i="6"/>
  <c r="G49" i="6"/>
  <c r="G52" i="6"/>
  <c r="N17" i="5"/>
  <c r="C13" i="6"/>
  <c r="K14" i="6"/>
  <c r="C16" i="6"/>
  <c r="K17" i="6"/>
  <c r="C19" i="6"/>
  <c r="K20" i="6"/>
  <c r="C22" i="6"/>
  <c r="K28" i="6"/>
  <c r="C30" i="6"/>
  <c r="K31" i="6"/>
  <c r="C33" i="6"/>
  <c r="K34" i="6"/>
  <c r="C36" i="6"/>
  <c r="K37" i="6"/>
  <c r="C47" i="6"/>
  <c r="G13" i="6"/>
  <c r="O14" i="6"/>
  <c r="G16" i="6"/>
  <c r="O17" i="6"/>
  <c r="G19" i="6"/>
  <c r="O20" i="6"/>
  <c r="G22" i="6"/>
  <c r="O28" i="6"/>
  <c r="G30" i="6"/>
  <c r="O31" i="6"/>
  <c r="G33" i="6"/>
  <c r="O34" i="6"/>
  <c r="G36" i="6"/>
  <c r="O37" i="6"/>
  <c r="G47" i="6"/>
  <c r="G50" i="6"/>
  <c r="N276" i="26"/>
  <c r="P262" i="26" s="1"/>
  <c r="O18" i="5"/>
  <c r="P41" i="26" l="1"/>
  <c r="P250" i="26"/>
  <c r="P260" i="26"/>
  <c r="P213" i="26"/>
  <c r="P244" i="26"/>
  <c r="P247" i="26"/>
  <c r="P92" i="26"/>
  <c r="P6" i="9"/>
  <c r="P5" i="9"/>
  <c r="P101" i="26"/>
  <c r="P124" i="26"/>
  <c r="P36" i="26"/>
  <c r="P97" i="26"/>
  <c r="P68" i="9"/>
  <c r="P127" i="26"/>
  <c r="P147" i="26"/>
  <c r="P48" i="9"/>
  <c r="R20" i="2"/>
  <c r="P32" i="14"/>
  <c r="P20" i="14"/>
  <c r="P40" i="9"/>
  <c r="P31" i="9"/>
  <c r="P39" i="9"/>
  <c r="P11" i="9"/>
  <c r="P65" i="9"/>
  <c r="R22" i="2"/>
  <c r="R21" i="2"/>
  <c r="P8" i="14"/>
  <c r="P23" i="14"/>
  <c r="P11" i="14"/>
  <c r="P33" i="14"/>
  <c r="P21" i="14"/>
  <c r="P9" i="14"/>
  <c r="P30" i="14"/>
  <c r="P18" i="14"/>
  <c r="P6" i="14"/>
  <c r="P31" i="14"/>
  <c r="P7" i="14"/>
  <c r="P16" i="14"/>
  <c r="P17" i="14"/>
  <c r="P26" i="14"/>
  <c r="P27" i="14"/>
  <c r="P15" i="14"/>
  <c r="P36" i="14"/>
  <c r="P24" i="14"/>
  <c r="P12" i="14"/>
  <c r="P19" i="14"/>
  <c r="P28" i="14"/>
  <c r="P29" i="14"/>
  <c r="P14" i="14"/>
  <c r="P25" i="14"/>
  <c r="P13" i="14"/>
  <c r="P34" i="14"/>
  <c r="P22" i="14"/>
  <c r="P10" i="14"/>
  <c r="P63" i="9"/>
  <c r="P41" i="9"/>
  <c r="P27" i="9"/>
  <c r="P28" i="9"/>
  <c r="P36" i="9"/>
  <c r="P64" i="9"/>
  <c r="P53" i="9"/>
  <c r="P26" i="9"/>
  <c r="P56" i="9"/>
  <c r="P19" i="9"/>
  <c r="P60" i="9"/>
  <c r="P23" i="9"/>
  <c r="P52" i="9"/>
  <c r="P16" i="9"/>
  <c r="P51" i="9"/>
  <c r="P15" i="9"/>
  <c r="P44" i="9"/>
  <c r="P7" i="9"/>
  <c r="P17" i="9"/>
  <c r="P166" i="26"/>
  <c r="P13" i="26"/>
  <c r="P6" i="26"/>
  <c r="P144" i="26"/>
  <c r="P32" i="26"/>
  <c r="P5" i="26"/>
  <c r="R24" i="2"/>
  <c r="R23" i="2"/>
  <c r="P61" i="9"/>
  <c r="P49" i="9"/>
  <c r="P37" i="9"/>
  <c r="P24" i="9"/>
  <c r="P13" i="9"/>
  <c r="P69" i="9"/>
  <c r="P57" i="9"/>
  <c r="P45" i="9"/>
  <c r="P32" i="9"/>
  <c r="P20" i="9"/>
  <c r="P8" i="9"/>
  <c r="P62" i="9"/>
  <c r="P50" i="9"/>
  <c r="P38" i="9"/>
  <c r="P25" i="9"/>
  <c r="P14" i="9"/>
  <c r="P71" i="9"/>
  <c r="P59" i="9"/>
  <c r="P47" i="9"/>
  <c r="P34" i="9"/>
  <c r="P22" i="9"/>
  <c r="P12" i="9"/>
  <c r="P66" i="9"/>
  <c r="P54" i="9"/>
  <c r="P42" i="9"/>
  <c r="P29" i="9"/>
  <c r="P18" i="9"/>
  <c r="P70" i="9"/>
  <c r="P58" i="9"/>
  <c r="P46" i="9"/>
  <c r="P33" i="9"/>
  <c r="P21" i="9"/>
  <c r="P9" i="9"/>
  <c r="P67" i="9"/>
  <c r="P55" i="9"/>
  <c r="P43" i="9"/>
  <c r="P30" i="9"/>
  <c r="P10" i="9"/>
  <c r="P96" i="26"/>
  <c r="P30" i="26"/>
  <c r="P117" i="26"/>
  <c r="P142" i="26"/>
  <c r="P100" i="26"/>
  <c r="P173" i="26"/>
  <c r="P237" i="26"/>
  <c r="P171" i="26"/>
  <c r="P203" i="26"/>
  <c r="P275" i="26"/>
  <c r="P164" i="26"/>
  <c r="P255" i="26"/>
  <c r="P266" i="26"/>
  <c r="P134" i="26"/>
  <c r="P246" i="26"/>
  <c r="P46" i="26"/>
  <c r="P148" i="26"/>
  <c r="P33" i="26"/>
  <c r="P261" i="26"/>
  <c r="P91" i="26"/>
  <c r="P253" i="26"/>
  <c r="P113" i="26"/>
  <c r="P62" i="26"/>
  <c r="P186" i="26"/>
  <c r="P189" i="26"/>
  <c r="P88" i="26"/>
  <c r="P230" i="26"/>
  <c r="P35" i="26"/>
  <c r="P48" i="26"/>
  <c r="P184" i="26"/>
  <c r="P187" i="26"/>
  <c r="P205" i="26"/>
  <c r="P131" i="26"/>
  <c r="P90" i="26"/>
  <c r="P94" i="26"/>
  <c r="P202" i="26"/>
  <c r="P38" i="26"/>
  <c r="P53" i="26"/>
  <c r="P234" i="26"/>
  <c r="P118" i="26"/>
  <c r="P102" i="26"/>
  <c r="P239" i="26"/>
  <c r="P167" i="26"/>
  <c r="P204" i="26"/>
  <c r="P69" i="26"/>
  <c r="P66" i="26"/>
  <c r="P34" i="26"/>
  <c r="P10" i="26"/>
  <c r="P162" i="26"/>
  <c r="P115" i="26"/>
  <c r="P39" i="26"/>
  <c r="P251" i="26"/>
  <c r="P135" i="26"/>
  <c r="P14" i="26"/>
  <c r="P80" i="26"/>
  <c r="P15" i="26"/>
  <c r="P198" i="26"/>
  <c r="P154" i="26"/>
  <c r="P217" i="26"/>
  <c r="P181" i="26"/>
  <c r="P31" i="26"/>
  <c r="P149" i="26"/>
  <c r="P76" i="26"/>
  <c r="P267" i="26"/>
  <c r="P222" i="26"/>
  <c r="P73" i="26"/>
  <c r="P235" i="26"/>
  <c r="P54" i="26"/>
  <c r="P216" i="26"/>
  <c r="P180" i="26"/>
  <c r="P125" i="26"/>
  <c r="P199" i="26"/>
  <c r="P28" i="26"/>
  <c r="P11" i="26"/>
  <c r="P220" i="26"/>
  <c r="P50" i="26"/>
  <c r="P108" i="26"/>
  <c r="P44" i="26"/>
  <c r="P83" i="26"/>
  <c r="P209" i="26"/>
  <c r="P194" i="26"/>
  <c r="P172" i="26"/>
  <c r="P146" i="26"/>
  <c r="P116" i="26"/>
  <c r="P212" i="26"/>
  <c r="P193" i="26"/>
  <c r="P112" i="26"/>
  <c r="P75" i="26"/>
  <c r="P52" i="26"/>
  <c r="P19" i="26"/>
  <c r="P12" i="26"/>
  <c r="P276" i="26"/>
  <c r="P243" i="26"/>
  <c r="P232" i="26"/>
  <c r="P227" i="26"/>
  <c r="P270" i="26"/>
  <c r="P225" i="26"/>
  <c r="P272" i="26"/>
  <c r="P256" i="26"/>
  <c r="P123" i="26"/>
  <c r="P241" i="26"/>
  <c r="P258" i="26"/>
  <c r="P133" i="26"/>
  <c r="P153" i="26"/>
  <c r="P163" i="26"/>
  <c r="P86" i="26"/>
  <c r="P22" i="26"/>
  <c r="P42" i="26"/>
  <c r="P60" i="26"/>
  <c r="P78" i="26"/>
  <c r="P98" i="26"/>
  <c r="P183" i="26"/>
  <c r="P195" i="26"/>
  <c r="P206" i="26"/>
  <c r="P229" i="26"/>
  <c r="P119" i="26"/>
  <c r="P137" i="26"/>
  <c r="P157" i="26"/>
  <c r="P175" i="26"/>
  <c r="P188" i="26"/>
  <c r="P151" i="26"/>
  <c r="P211" i="26"/>
  <c r="P254" i="26"/>
  <c r="P18" i="26"/>
  <c r="P47" i="26"/>
  <c r="P65" i="26"/>
  <c r="P89" i="26"/>
  <c r="P111" i="26"/>
  <c r="P219" i="26"/>
  <c r="P20" i="26"/>
  <c r="P56" i="26"/>
  <c r="P120" i="26"/>
  <c r="P138" i="26"/>
  <c r="P158" i="26"/>
  <c r="P176" i="26"/>
  <c r="P226" i="26"/>
  <c r="P242" i="26"/>
  <c r="P257" i="26"/>
  <c r="P271" i="26"/>
  <c r="P17" i="26"/>
  <c r="P59" i="26"/>
  <c r="P82" i="26"/>
  <c r="P104" i="26"/>
  <c r="P136" i="26"/>
  <c r="P156" i="26"/>
  <c r="P174" i="26"/>
  <c r="P7" i="26"/>
  <c r="P25" i="26"/>
  <c r="P45" i="26"/>
  <c r="P63" i="26"/>
  <c r="P81" i="26"/>
  <c r="P103" i="26"/>
  <c r="P185" i="26"/>
  <c r="P197" i="26"/>
  <c r="P208" i="26"/>
  <c r="P238" i="26"/>
  <c r="P121" i="26"/>
  <c r="P140" i="26"/>
  <c r="P160" i="26"/>
  <c r="P178" i="26"/>
  <c r="P190" i="26"/>
  <c r="P201" i="26"/>
  <c r="P214" i="26"/>
  <c r="P268" i="26"/>
  <c r="P27" i="26"/>
  <c r="P51" i="26"/>
  <c r="P68" i="26"/>
  <c r="P93" i="26"/>
  <c r="P221" i="26"/>
  <c r="P231" i="26"/>
  <c r="P26" i="26"/>
  <c r="P61" i="26"/>
  <c r="P122" i="26"/>
  <c r="P141" i="26"/>
  <c r="P161" i="26"/>
  <c r="P179" i="26"/>
  <c r="P228" i="26"/>
  <c r="P245" i="26"/>
  <c r="P259" i="26"/>
  <c r="P273" i="26"/>
  <c r="P23" i="26"/>
  <c r="P64" i="26"/>
  <c r="P85" i="26"/>
  <c r="P107" i="26"/>
  <c r="P139" i="26"/>
  <c r="P159" i="26"/>
  <c r="P177" i="26"/>
  <c r="P79" i="26"/>
  <c r="P269" i="26"/>
  <c r="P224" i="26"/>
  <c r="P168" i="26"/>
  <c r="P110" i="26"/>
  <c r="P252" i="26"/>
  <c r="P57" i="26"/>
  <c r="P223" i="26"/>
  <c r="P182" i="26"/>
  <c r="P128" i="26"/>
  <c r="P200" i="26"/>
  <c r="P87" i="26"/>
  <c r="P58" i="26"/>
  <c r="P40" i="26"/>
  <c r="P109" i="26"/>
  <c r="P29" i="26"/>
  <c r="P248" i="26"/>
  <c r="P165" i="26"/>
  <c r="P132" i="26"/>
  <c r="P264" i="26"/>
  <c r="P77" i="26"/>
  <c r="P9" i="26"/>
  <c r="P196" i="26"/>
  <c r="P150" i="26"/>
  <c r="P215" i="26"/>
  <c r="P114" i="26"/>
  <c r="P84" i="26"/>
  <c r="P55" i="26"/>
  <c r="P24" i="26"/>
  <c r="P145" i="26"/>
  <c r="P99" i="26"/>
  <c r="P70" i="26"/>
  <c r="P265" i="26"/>
  <c r="P240" i="26"/>
  <c r="P155" i="26"/>
  <c r="P129" i="26"/>
  <c r="P249" i="26"/>
  <c r="P74" i="26"/>
  <c r="P95" i="26"/>
  <c r="P67" i="26"/>
  <c r="P8" i="26"/>
  <c r="P263" i="26"/>
  <c r="P236" i="26"/>
  <c r="P218" i="26"/>
  <c r="P152" i="26"/>
  <c r="P126" i="26"/>
  <c r="P43" i="26"/>
  <c r="P233" i="26"/>
  <c r="P105" i="26"/>
  <c r="P71" i="26"/>
  <c r="P37" i="26"/>
  <c r="P21" i="26"/>
  <c r="P207" i="26"/>
  <c r="P192" i="26"/>
  <c r="P170" i="26"/>
  <c r="P143" i="26"/>
  <c r="P274" i="26"/>
  <c r="P210" i="26"/>
  <c r="P191" i="26"/>
  <c r="P106" i="26"/>
  <c r="P72" i="26"/>
  <c r="P49" i="26"/>
  <c r="P16" i="26"/>
  <c r="P169" i="26"/>
  <c r="P130" i="26"/>
  <c r="P37" i="14" l="1"/>
  <c r="P72" i="9"/>
  <c r="R25" i="2"/>
</calcChain>
</file>

<file path=xl/sharedStrings.xml><?xml version="1.0" encoding="utf-8"?>
<sst xmlns="http://schemas.openxmlformats.org/spreadsheetml/2006/main" count="1492" uniqueCount="609">
  <si>
    <t xml:space="preserve">   </t>
  </si>
  <si>
    <t xml:space="preserve">  </t>
  </si>
  <si>
    <t>6.</t>
  </si>
  <si>
    <t>Controladoria Geral do Município - Ouvidoria Geral</t>
  </si>
  <si>
    <t>SIGRC - Sistema Integrado de Gerenciamento e Relacionamento com o Cidadão</t>
  </si>
  <si>
    <t>Meses</t>
  </si>
  <si>
    <t>Protocolos</t>
  </si>
  <si>
    <t>Variação*</t>
  </si>
  <si>
    <t>Total</t>
  </si>
  <si>
    <t>Média</t>
  </si>
  <si>
    <t>Tipo de manifestação</t>
  </si>
  <si>
    <t>%Total</t>
  </si>
  <si>
    <t>Denúncia</t>
  </si>
  <si>
    <t>Elogio</t>
  </si>
  <si>
    <t>Manifestações sobre o BRT Aricanduva**</t>
  </si>
  <si>
    <t>BRT Aricanduva</t>
  </si>
  <si>
    <t>Reclamação</t>
  </si>
  <si>
    <t>Solicitação</t>
  </si>
  <si>
    <t>Sugestão</t>
  </si>
  <si>
    <t>Total Geral</t>
  </si>
  <si>
    <t>* Variação percentual em relação ao mês imediatamente anterior.</t>
  </si>
  <si>
    <t>** A opção do serviço "Manifestações sobre o BRT Aricanduva", referente à obra de implantação do BRT Aricanduva e do novo Centro de Operações da SPTrans (COP), foi incluída o Portal SP156 em outubro de 2024.</t>
  </si>
  <si>
    <t>ATENDIMENTOS</t>
  </si>
  <si>
    <t>nov/26</t>
  </si>
  <si>
    <t>out/26</t>
  </si>
  <si>
    <t>Carta</t>
  </si>
  <si>
    <t>Central SP156</t>
  </si>
  <si>
    <t>Zap Denúncia</t>
  </si>
  <si>
    <t>E-mail</t>
  </si>
  <si>
    <t>Encaminhamento de outros órgãos (Processo SEI, Memorando, Ofício, etc.)</t>
  </si>
  <si>
    <t>App SP156</t>
  </si>
  <si>
    <t>Portal</t>
  </si>
  <si>
    <t>Presencial</t>
  </si>
  <si>
    <t>TOTAL</t>
  </si>
  <si>
    <t>Competência Estadual</t>
  </si>
  <si>
    <t>Outros Municípios</t>
  </si>
  <si>
    <t>Outros Órgãos</t>
  </si>
  <si>
    <t>Canal</t>
  </si>
  <si>
    <t>Encaminhamento de outros órgãos (Processo SEI, Memorando, Ofício, etc.) - referenciar na descrição</t>
  </si>
  <si>
    <t>PORTAL</t>
  </si>
  <si>
    <t>ASSUNTO -  Buraco e Pavimentação (Guia Portal 156)*</t>
  </si>
  <si>
    <t>Secretaria Municipal das Subprefeituras</t>
  </si>
  <si>
    <t>São Paulo Transportes - SPTrans</t>
  </si>
  <si>
    <t>Secretaria Municipal de Infraestrutura Urbana e Obras</t>
  </si>
  <si>
    <t>Subprefeituras</t>
  </si>
  <si>
    <t xml:space="preserve">TOTAL </t>
  </si>
  <si>
    <r>
      <rPr>
        <b/>
        <sz val="11"/>
        <color rgb="FF000000"/>
        <rFont val="Calibri"/>
        <family val="2"/>
      </rPr>
      <t>Tapa buraco - Secretaria Municipal das Subprefeituras</t>
    </r>
    <r>
      <rPr>
        <sz val="11"/>
        <color rgb="FF000000"/>
        <rFont val="Calibri"/>
        <family val="2"/>
      </rPr>
      <t>: https://sp156.prefeitura.sp.gov.br/portal/servicos/informacao?servico=952</t>
    </r>
  </si>
  <si>
    <r>
      <rPr>
        <b/>
        <sz val="11"/>
        <color rgb="FF000000"/>
        <rFont val="Calibri"/>
        <family val="2"/>
      </rPr>
      <t>Tapa Buraco em faixa exlusiva de ônibus - São Paulo Transportes:</t>
    </r>
    <r>
      <rPr>
        <sz val="11"/>
        <color rgb="FF000000"/>
        <rFont val="Calibri"/>
        <family val="2"/>
      </rPr>
      <t xml:space="preserve"> https://sp156.prefeitura.sp.gov.br/portal/servicos/informacao?servico=3170</t>
    </r>
  </si>
  <si>
    <r>
      <rPr>
        <b/>
        <sz val="11"/>
        <color rgb="FF000000"/>
        <rFont val="Calibri"/>
        <family val="2"/>
      </rPr>
      <t>Solicitar vistoria e reparo em pontes e viadutos - Secretaria Municipal de Infraestrutura Urbana e Obras</t>
    </r>
    <r>
      <rPr>
        <sz val="11"/>
        <color rgb="FF000000"/>
        <rFont val="Calibri"/>
        <family val="2"/>
      </rPr>
      <t>: https://sp156.prefeitura.sp.gov.br/portal/servicos/informacao?servico=3381</t>
    </r>
  </si>
  <si>
    <t xml:space="preserve">* Em decorrência da troca de sistema ocorrida em Dez/2016, a metodologia atualmente aplicada para a classificação dos assuntos é a Guia de Serviços do Portal 156 (As Denúncias não estão sendo contabilizadas nessa aba da planilha, pois esses dados estão sendo exibidos em abas específicas). </t>
  </si>
  <si>
    <t>ASSUNTO (Guia Portal 156)*</t>
  </si>
  <si>
    <t>% Total</t>
  </si>
  <si>
    <t>Acervo da Secretaria de Educação</t>
  </si>
  <si>
    <t>Acervos e Bibliotecas</t>
  </si>
  <si>
    <t>Acessibilidade digital</t>
  </si>
  <si>
    <t>Acessibilidade em edificações</t>
  </si>
  <si>
    <t>Acesso à informação</t>
  </si>
  <si>
    <t>Adoção de animais</t>
  </si>
  <si>
    <t>Agendamento eletrônico</t>
  </si>
  <si>
    <t>Água subterrânea/Curso d'água</t>
  </si>
  <si>
    <t>Álcool e outras drogas</t>
  </si>
  <si>
    <t>Alimentação escolar</t>
  </si>
  <si>
    <t>Alistamento e Serviço Militar</t>
  </si>
  <si>
    <t>Ambulantes</t>
  </si>
  <si>
    <t>Animais que transmitem doenças ou risco à saúde</t>
  </si>
  <si>
    <t>Animais silvestres</t>
  </si>
  <si>
    <t>Animal agressor e/ou invasor</t>
  </si>
  <si>
    <t>Animal em via pública</t>
  </si>
  <si>
    <t>Apoio à aprendizagem</t>
  </si>
  <si>
    <t>Aquático - SP</t>
  </si>
  <si>
    <t>Áreas contaminadas</t>
  </si>
  <si>
    <t>Áreas de pedestre (calçadões)</t>
  </si>
  <si>
    <t>Áreas municipais</t>
  </si>
  <si>
    <t>Armazém Solidário</t>
  </si>
  <si>
    <t>Arquivo Histórico Municipal</t>
  </si>
  <si>
    <t>Árvore</t>
  </si>
  <si>
    <t>Assistência a saúde na urgência e emergência (portas)</t>
  </si>
  <si>
    <t>Assistência domiciliar</t>
  </si>
  <si>
    <t>Assistência farmacêutica</t>
  </si>
  <si>
    <t>Assistência Técnica e Extensão Rural</t>
  </si>
  <si>
    <t>ATENDE+ - Transporte para Pessoas com Deficiência</t>
  </si>
  <si>
    <t>Atendimento especializado para defesa de direitos</t>
  </si>
  <si>
    <t>Atestado Médico</t>
  </si>
  <si>
    <t>Autorização para eventos e locais de reunião</t>
  </si>
  <si>
    <t>Autos de Infração</t>
  </si>
  <si>
    <t>Auxílio Aluguel</t>
  </si>
  <si>
    <t>Benefícios Eventuais</t>
  </si>
  <si>
    <t>Biblioteca Mário de Andrade</t>
  </si>
  <si>
    <t>Bibliotecas municipais</t>
  </si>
  <si>
    <t>Bicicleta</t>
  </si>
  <si>
    <t>Bilhete único</t>
  </si>
  <si>
    <t>Bolsas e Programas de Qualificação</t>
  </si>
  <si>
    <t>Buraco e Pavimentação</t>
  </si>
  <si>
    <t>Cadastro de Prestadores de Outros Municípios</t>
  </si>
  <si>
    <t>Cadastro Municipal de Vigilância em Saúde - CMVS</t>
  </si>
  <si>
    <t>Cadastro Único (CadÚnico)</t>
  </si>
  <si>
    <t>CADIN - Cadastro Informativo Municipal</t>
  </si>
  <si>
    <t>Calçadas, guias e postes</t>
  </si>
  <si>
    <t>Capinação e roçada de áreas verdes</t>
  </si>
  <si>
    <t>Carga e frete</t>
  </si>
  <si>
    <t>Carro Híbrido, Hidrogênio e Elétrico</t>
  </si>
  <si>
    <t>Cartão SUS e aplicativo Agenda Fácil</t>
  </si>
  <si>
    <t>Casas de Cultura</t>
  </si>
  <si>
    <t>Castração</t>
  </si>
  <si>
    <t>Cadastro de Contribuintes Mobiliários (CCM)</t>
  </si>
  <si>
    <t>Cemitérios</t>
  </si>
  <si>
    <t>Central 156</t>
  </si>
  <si>
    <t>Centro Cultural São Paulo (CCSP)</t>
  </si>
  <si>
    <t>Centro de Apoio ao Trabalho e Empreendedorismo - CATe</t>
  </si>
  <si>
    <t>Centro de Formação em Controle Interno (CFCI)</t>
  </si>
  <si>
    <t>Centros Culturais e Teatros (CCULT)</t>
  </si>
  <si>
    <t>Centros de Referência, Convivência e Desenvolvimento</t>
  </si>
  <si>
    <t>Centros Educacionais Unificados (CEUs)</t>
  </si>
  <si>
    <t>Centros esportivos</t>
  </si>
  <si>
    <t>Certidão Ambiental</t>
  </si>
  <si>
    <t>Certidões</t>
  </si>
  <si>
    <t>Certidões de trânsito</t>
  </si>
  <si>
    <t>CIL- Central de Intermediação em Libras</t>
  </si>
  <si>
    <t>Cirurgias</t>
  </si>
  <si>
    <t>COHAB</t>
  </si>
  <si>
    <t>Coleta de lixo domiciliar</t>
  </si>
  <si>
    <t>Coleta de resíduos de serviços de saúde</t>
  </si>
  <si>
    <t>Coleta seletiva</t>
  </si>
  <si>
    <t>Comércio de animais</t>
  </si>
  <si>
    <t>Condições sanitárias inadequadas</t>
  </si>
  <si>
    <t>Conduta de funcionários</t>
  </si>
  <si>
    <t>Conselho Participativo Municipal</t>
  </si>
  <si>
    <t>Consulta de débitos e DUC</t>
  </si>
  <si>
    <t>Consulta em atenção básica</t>
  </si>
  <si>
    <t>Consultas médicas em atenção especializada ambulatorial</t>
  </si>
  <si>
    <t>Criação inadequada de animais</t>
  </si>
  <si>
    <t>Criança e adolescente</t>
  </si>
  <si>
    <t>Declarações fiscais</t>
  </si>
  <si>
    <t>Defesa civil</t>
  </si>
  <si>
    <t>Dengue/chikungunya/zika (mosquito aedes aegypti)</t>
  </si>
  <si>
    <t>Denúncia Fiscal</t>
  </si>
  <si>
    <t>Descomplica SP - 24h</t>
  </si>
  <si>
    <t>Descomplica SP - Butantã</t>
  </si>
  <si>
    <t>Descomplica SP - Campo Limpo</t>
  </si>
  <si>
    <t>Descomplica SP - Capela do Socorro</t>
  </si>
  <si>
    <t>Descomplica SP - Casa verde</t>
  </si>
  <si>
    <t>Descomplica SP - Cidade Tiradentes</t>
  </si>
  <si>
    <t>Descomplica SP - Correção de cadastro</t>
  </si>
  <si>
    <t>Descomplica SP - Ermelino Matarazzo</t>
  </si>
  <si>
    <t>Descomplica SP - Guaianases</t>
  </si>
  <si>
    <t>Descomplica SP - Ipiranga</t>
  </si>
  <si>
    <t>Descomplica SP - Itaim Paulista</t>
  </si>
  <si>
    <t>Descomplica SP - Itaquera</t>
  </si>
  <si>
    <t>Descomplica SP - Jabaquara</t>
  </si>
  <si>
    <t>Descomplica SP - Jaçanã/Tremembé</t>
  </si>
  <si>
    <t>Descomplica SP - Lapa</t>
  </si>
  <si>
    <t>Descomplica SP - M'Boi Mirim</t>
  </si>
  <si>
    <t>Descomplica SP - Mooca</t>
  </si>
  <si>
    <t>Descomplica SP - Parelheiros</t>
  </si>
  <si>
    <t>Descomplica SP - Penha</t>
  </si>
  <si>
    <t>Descomplica SP - Perus/Anhanguera</t>
  </si>
  <si>
    <t>Descomplica SP - Pirituba/Jaraguá</t>
  </si>
  <si>
    <t>Descomplica SP - Santana/Tucuruvi</t>
  </si>
  <si>
    <t>Descomplica SP - Santo Amaro</t>
  </si>
  <si>
    <t>Descomplica SP - São Mateus</t>
  </si>
  <si>
    <t>Descomplica SP - São Miguel</t>
  </si>
  <si>
    <t>Descomplica SP - Sapopemba</t>
  </si>
  <si>
    <t>Descomplica SP - Sé</t>
  </si>
  <si>
    <t>Descomplica SP - Vila Maria/Vila Guilherme</t>
  </si>
  <si>
    <t>Descomplica SP - Vila Mariana</t>
  </si>
  <si>
    <t>Descomplica SP - Vila Prudente</t>
  </si>
  <si>
    <t>Devoluções, restituições e indenizações</t>
  </si>
  <si>
    <t>Dívida Ativa</t>
  </si>
  <si>
    <t>Documentações de edificações</t>
  </si>
  <si>
    <t>Documentações de ruas e logradouros</t>
  </si>
  <si>
    <t>Documentações e alvarás para obras</t>
  </si>
  <si>
    <t>Drenagem de água de chuva</t>
  </si>
  <si>
    <t>Ecoponto</t>
  </si>
  <si>
    <t>Educação ambiental</t>
  </si>
  <si>
    <t>Empreenda fácil</t>
  </si>
  <si>
    <t>Empreendedorismo</t>
  </si>
  <si>
    <t>Esgoto e água usada</t>
  </si>
  <si>
    <t>Estabelecimentos comerciais, indústrias e serviços</t>
  </si>
  <si>
    <t>Estacionamento</t>
  </si>
  <si>
    <t>Eutanásia (morte sem dor)</t>
  </si>
  <si>
    <t>Eventos</t>
  </si>
  <si>
    <t>Exames e vacinas</t>
  </si>
  <si>
    <t>Exames em atenção especializada ambulatorial - rede hora certa / AMA-E / AE</t>
  </si>
  <si>
    <t>Exumação e translado/transferência de corpos</t>
  </si>
  <si>
    <t>Fab Lab</t>
  </si>
  <si>
    <t>Faixas exclusivas e corredores de ônibus</t>
  </si>
  <si>
    <t>Feira livre</t>
  </si>
  <si>
    <t>Filmagens em espaços públicos</t>
  </si>
  <si>
    <t>Fiscalização de obras</t>
  </si>
  <si>
    <t>Fomento à criação artística</t>
  </si>
  <si>
    <t>Formação artística e cultural</t>
  </si>
  <si>
    <t>Fretamento</t>
  </si>
  <si>
    <t>Grande gerador de resíduos (serviço, comércio, indústria)</t>
  </si>
  <si>
    <t>Gratuidades</t>
  </si>
  <si>
    <t>Guarda Civil Metropolitana</t>
  </si>
  <si>
    <t>Guias rebaixadas</t>
  </si>
  <si>
    <t>Heliponto / Heliporto</t>
  </si>
  <si>
    <t>Homenagem fúnebre, velório, sepultamento e cremação</t>
  </si>
  <si>
    <t>Hospital veterinário público</t>
  </si>
  <si>
    <t>Iluminação pública</t>
  </si>
  <si>
    <t>Imigrante</t>
  </si>
  <si>
    <t>Imunidades, isenções e demais benefícios fiscais</t>
  </si>
  <si>
    <t>Indenizações e contestações de multas</t>
  </si>
  <si>
    <t>Inspeção Veicular</t>
  </si>
  <si>
    <t>Instalações físicas e equipamentos acessíveis</t>
  </si>
  <si>
    <t>Instituto de Previdência (IPREM)</t>
  </si>
  <si>
    <t>IPTU - Imposto Predial e Territorial Urbano</t>
  </si>
  <si>
    <t>ISS – Construção Civil</t>
  </si>
  <si>
    <t>ISS - Imposto Sobre Serviços</t>
  </si>
  <si>
    <t>Imposto sobre a Transmissão de Bens Imóveis (ITBI)</t>
  </si>
  <si>
    <t>Lei Aldir Blanc - apoio emergencial a cultura</t>
  </si>
  <si>
    <t>Leve leite</t>
  </si>
  <si>
    <t>LGBTI</t>
  </si>
  <si>
    <t>Licenciamento Ambiental</t>
  </si>
  <si>
    <t>Licenciamento Industrial</t>
  </si>
  <si>
    <t>Lixeiras públicas</t>
  </si>
  <si>
    <t>Manutenção da sinalização de trânsito</t>
  </si>
  <si>
    <t>Material e uniforme escolar</t>
  </si>
  <si>
    <t>Matrícula</t>
  </si>
  <si>
    <t>Mediação de conflitos</t>
  </si>
  <si>
    <t>Medicamento de controle especial</t>
  </si>
  <si>
    <t>Medicinas tradicionais, homeopatia, práticas integrativas em saúde</t>
  </si>
  <si>
    <t>Mercados e Sacolões</t>
  </si>
  <si>
    <t>Microempreendedor Individual - MEI</t>
  </si>
  <si>
    <t>Moto frete</t>
  </si>
  <si>
    <t>Mulher</t>
  </si>
  <si>
    <t>Multa ambiental</t>
  </si>
  <si>
    <t>Multas de trânsito e guinchamentos</t>
  </si>
  <si>
    <t>Multas e contestações</t>
  </si>
  <si>
    <t>Não identificado**</t>
  </si>
  <si>
    <t>Nota do Milhão</t>
  </si>
  <si>
    <t>Notificação de imóvel ocioso</t>
  </si>
  <si>
    <t>Numeração de imóveis</t>
  </si>
  <si>
    <t>Ocupação irregular</t>
  </si>
  <si>
    <t>Ônibus</t>
  </si>
  <si>
    <t>Ônibus e Ponto de ônibus</t>
  </si>
  <si>
    <t>Ônibus fretado</t>
  </si>
  <si>
    <t>Organizações da Sociedade Civil</t>
  </si>
  <si>
    <t>Ouvidoria SUS</t>
  </si>
  <si>
    <t>Parcelamento de tributos</t>
  </si>
  <si>
    <t>Parques</t>
  </si>
  <si>
    <t>Patrimônio histórico e cultural</t>
  </si>
  <si>
    <t>Pedido de orientação ou informação</t>
  </si>
  <si>
    <t>Pessoa com Deficiência</t>
  </si>
  <si>
    <t>Pessoa desaparecida</t>
  </si>
  <si>
    <t>Pessoa idosa</t>
  </si>
  <si>
    <t>Planetário</t>
  </si>
  <si>
    <t>Poluição do ar</t>
  </si>
  <si>
    <t>Poluição sonora - PSIU</t>
  </si>
  <si>
    <t>Ponto viciado, entulho e caçamba de entulho</t>
  </si>
  <si>
    <t>População ou pessoa em situação de rua</t>
  </si>
  <si>
    <t>Portal SP156</t>
  </si>
  <si>
    <t>Praças</t>
  </si>
  <si>
    <t>Precatórios</t>
  </si>
  <si>
    <t>Processo Administrativo</t>
  </si>
  <si>
    <t>PROCON Cidade de São Paulo</t>
  </si>
  <si>
    <t>Programa Bolsa Família</t>
  </si>
  <si>
    <t>Programa Cidade Solidária</t>
  </si>
  <si>
    <t>Programa Renda Mínima</t>
  </si>
  <si>
    <t>Publicidade e poluição visual</t>
  </si>
  <si>
    <t>Qualidade de atendimento</t>
  </si>
  <si>
    <t>Qualificação profissional</t>
  </si>
  <si>
    <t>Questões raciais, étnicas e religiosas</t>
  </si>
  <si>
    <t>Regimes Especiais de Tributação</t>
  </si>
  <si>
    <t>Registro de animais - RGA</t>
  </si>
  <si>
    <t>Remoção de grandes objetos</t>
  </si>
  <si>
    <t>Renda Básica Emergencial</t>
  </si>
  <si>
    <t>Requalifica Centro</t>
  </si>
  <si>
    <t>Rios e córregos</t>
  </si>
  <si>
    <t>Rua de Lazer</t>
  </si>
  <si>
    <t>Ruas, vilas, vielas e escadarias</t>
  </si>
  <si>
    <t>Saúde bucal</t>
  </si>
  <si>
    <t>Saúde da criança</t>
  </si>
  <si>
    <t>Saúde da pessoa com deficiência</t>
  </si>
  <si>
    <t>Saúde da pessoa com doenças sexualmente transmissíveis (DST),  HIV e AIDS</t>
  </si>
  <si>
    <t>Saúde da pessoa idosa</t>
  </si>
  <si>
    <t>Saúde da população LGBT</t>
  </si>
  <si>
    <t>Saúde mental</t>
  </si>
  <si>
    <t>SAV - Solução de Atendimento Eletrônico</t>
  </si>
  <si>
    <t>Segurança alimentar e nutricional</t>
  </si>
  <si>
    <t>Segurança de edificação</t>
  </si>
  <si>
    <t>Senha Web</t>
  </si>
  <si>
    <t>Serviços de apoio terapêutico</t>
  </si>
  <si>
    <t>Servidores da SME</t>
  </si>
  <si>
    <t>Sinalização e Circulação de veículos e Pedestres</t>
  </si>
  <si>
    <t>Situações Excepcionais</t>
  </si>
  <si>
    <t>Smart Sampa</t>
  </si>
  <si>
    <t>Solicitação de callback durante atendimento receptivo</t>
  </si>
  <si>
    <t>Solicitar que acesso ao processo da OGM seja público</t>
  </si>
  <si>
    <t>Solução de Atendimento Eletrônico (SAV)</t>
  </si>
  <si>
    <t>Tabagismo</t>
  </si>
  <si>
    <t>Taxas mobiliárias</t>
  </si>
  <si>
    <t>Táxi</t>
  </si>
  <si>
    <t>Telecentros</t>
  </si>
  <si>
    <t>Terrenos e imóveis</t>
  </si>
  <si>
    <t>Transporte Escolar</t>
  </si>
  <si>
    <t>Transtorno do espectro do autismo (TEA)</t>
  </si>
  <si>
    <t>Turismo</t>
  </si>
  <si>
    <t>Unidade habitacional</t>
  </si>
  <si>
    <t>Unidades escolares</t>
  </si>
  <si>
    <t>Urgências e Emergências</t>
  </si>
  <si>
    <t>Vacinação</t>
  </si>
  <si>
    <t>Varrição e limpeza urbana</t>
  </si>
  <si>
    <t>Veículos abandonados</t>
  </si>
  <si>
    <t>Vigilância Sanitária</t>
  </si>
  <si>
    <t>Vista de Processos - Secretaria Municipal da Fazenda</t>
  </si>
  <si>
    <t>WiFi Livre SP</t>
  </si>
  <si>
    <t>Zona Azul</t>
  </si>
  <si>
    <t>**Os protocolos classificadas como assunto "não identificado", são reclamações recebidas no sistema sem que se tenha o registro do assunto demandado.</t>
  </si>
  <si>
    <t>Assuntos - 10 mais solicitados de 2026 (Média)</t>
  </si>
  <si>
    <t>Outros</t>
  </si>
  <si>
    <t>%total</t>
  </si>
  <si>
    <t>Assuntos - variação dos 10 mais solicitados de 2026 (MÉDIA)</t>
  </si>
  <si>
    <t>*Protocolos - valores absolutos do mês</t>
  </si>
  <si>
    <t>** Variação percentual em relação ao mês imediatamente anterior.</t>
  </si>
  <si>
    <t>Protocolos*</t>
  </si>
  <si>
    <t>Variação**</t>
  </si>
  <si>
    <t>Unidades PMSP*</t>
  </si>
  <si>
    <t>Agência Reguladora de Serviços Públicos do Município</t>
  </si>
  <si>
    <t>Casa Civíl</t>
  </si>
  <si>
    <t>Companhia de Engenharia de Tráfego</t>
  </si>
  <si>
    <t>Companhia Metropolitana de Habitação</t>
  </si>
  <si>
    <t>Controladoria Geral do Município</t>
  </si>
  <si>
    <t>Procuradoria Geral do Município</t>
  </si>
  <si>
    <t>São Paulo Obras</t>
  </si>
  <si>
    <t>São Paulo Transportes</t>
  </si>
  <si>
    <t>Secretaria de Relações Institucionais</t>
  </si>
  <si>
    <t>Secretaria de Relações Internacionais</t>
  </si>
  <si>
    <t>Secretaria do Governo Municipal</t>
  </si>
  <si>
    <t>Secretaria Municipal da Fazenda</t>
  </si>
  <si>
    <t>Secretaria Municipal da Pessoa com Deficiência</t>
  </si>
  <si>
    <t>Secretaria Municipal da Saúde</t>
  </si>
  <si>
    <t>Secretaria Municipal de Assistência e Desenvolvimento Social</t>
  </si>
  <si>
    <t>Secretaria Municipal de Cultura e Economia Criativa</t>
  </si>
  <si>
    <t>Secretaria Municipal de Desenvolvimento Econômico e Trabalho</t>
  </si>
  <si>
    <t>Secretaria Municipal de Direitos Humanos e Cidadania</t>
  </si>
  <si>
    <t>Secretaria Municipal de Educação</t>
  </si>
  <si>
    <t>Secretaria Municipal de Esportes e Lazer</t>
  </si>
  <si>
    <t>Secretaria Municipal de Gestão</t>
  </si>
  <si>
    <t>Secretaria Municipal de Habitação</t>
  </si>
  <si>
    <t>Secretaria Municipal de Inovação e Tecnologia</t>
  </si>
  <si>
    <t>Secretaria Municipal de Justiça</t>
  </si>
  <si>
    <t>Secretaria Municipal de Mobilidade Urbana e Transporte</t>
  </si>
  <si>
    <t>Secretaria Municipal de Segurança Urbana</t>
  </si>
  <si>
    <t>Secretaria Municipal de Turismo</t>
  </si>
  <si>
    <t>Secretaria Municipal de Urbanismo e Licenciamento</t>
  </si>
  <si>
    <t>Secretaria Municipal do Verde e Meio Ambiente</t>
  </si>
  <si>
    <t>Subprefeitura Aricanduva</t>
  </si>
  <si>
    <t>Subprefeitura Butantã</t>
  </si>
  <si>
    <t>Subprefeitura Campo Limpo</t>
  </si>
  <si>
    <t>Subprefeitura Capela do Socorro</t>
  </si>
  <si>
    <t>Subprefeitura Casa Verde</t>
  </si>
  <si>
    <t>Subprefeitura Cidade Ademar</t>
  </si>
  <si>
    <t>Subprefeitura Cidade Tiradentes</t>
  </si>
  <si>
    <t>Subprefeitura Ermelino Matarazzo</t>
  </si>
  <si>
    <t>Subprefeitura Freguesia/Brasilândia</t>
  </si>
  <si>
    <t>Subprefeitura Guaianases</t>
  </si>
  <si>
    <t>Subprefeitura Ipiranga</t>
  </si>
  <si>
    <t>Subprefeitura Itaim Paulista</t>
  </si>
  <si>
    <t>Subprefeitura Itaquera</t>
  </si>
  <si>
    <t>Subprefeitura Jabaquara</t>
  </si>
  <si>
    <t>Subprefeitura Jaçanã/Tremembé</t>
  </si>
  <si>
    <t>Subprefeitura Lapa</t>
  </si>
  <si>
    <t>Subprefeitura M Boi Mirim</t>
  </si>
  <si>
    <t>Subprefeitura Mooca</t>
  </si>
  <si>
    <t>Subprefeitura Parelheiros</t>
  </si>
  <si>
    <t>Subprefeitura Penha</t>
  </si>
  <si>
    <t>Subprefeitura Perus</t>
  </si>
  <si>
    <t>Subprefeitura Pinheiros</t>
  </si>
  <si>
    <t>Subprefeitura Pirituba/Jaraguá</t>
  </si>
  <si>
    <t>Subprefeitura Santana/Tucuruvi</t>
  </si>
  <si>
    <t>Subprefeitura Santo Amaro</t>
  </si>
  <si>
    <t>Subprefeitura São Mateus</t>
  </si>
  <si>
    <t>Subprefeitura São Miguel Paulista</t>
  </si>
  <si>
    <t>Subprefeitura Sapopemba</t>
  </si>
  <si>
    <t>Subprefeitura Sé</t>
  </si>
  <si>
    <t>Subprefeitura Vila Maria/Vila Guilherme</t>
  </si>
  <si>
    <t>Subprefeitura Vila Mariana</t>
  </si>
  <si>
    <t>Subprefeitura Vila Prudente</t>
  </si>
  <si>
    <t>* As Denúncias não estão sendo contabilizadas nessa aba da planilha, pois esses dados estão sendo exibidos em abas específicas.</t>
  </si>
  <si>
    <t>** Considera-se o campo “não identificado” todos os registros que não especificam o órgão denunciado, que não complementam essa informação, ou ainda que a narrativa não permita rastrear o órgão denunciado.</t>
  </si>
  <si>
    <t>Unidades - 10 mais solicitadas de 2026 (Média)</t>
  </si>
  <si>
    <t>Unidades - variação dos 10 mais solicitados de 2026 (MÉDIA)</t>
  </si>
  <si>
    <t>Subprefeituras PMSP*</t>
  </si>
  <si>
    <t>% Total dentre as subprefeituras</t>
  </si>
  <si>
    <t>Aricanduva</t>
  </si>
  <si>
    <t>Butantã</t>
  </si>
  <si>
    <t>Campo Limpo</t>
  </si>
  <si>
    <t>Capela do Socorro</t>
  </si>
  <si>
    <t>Casa Verde</t>
  </si>
  <si>
    <t>Cidade Ademar</t>
  </si>
  <si>
    <t>Cidade Tiradentes</t>
  </si>
  <si>
    <t>Ermelino Matarazzo</t>
  </si>
  <si>
    <t>Freguesia/Brasilândia</t>
  </si>
  <si>
    <t>Guaianases</t>
  </si>
  <si>
    <t>Ipiranga</t>
  </si>
  <si>
    <t>Itaim Paulista</t>
  </si>
  <si>
    <t>Itaquera</t>
  </si>
  <si>
    <t>Jabaquara</t>
  </si>
  <si>
    <t>Jaçanã/Tremembé</t>
  </si>
  <si>
    <t>Lapa</t>
  </si>
  <si>
    <t>M Boi Mirim</t>
  </si>
  <si>
    <t>Mooca</t>
  </si>
  <si>
    <t>Parelheiros</t>
  </si>
  <si>
    <t>Penha</t>
  </si>
  <si>
    <t>Perus</t>
  </si>
  <si>
    <t>Pinheiros</t>
  </si>
  <si>
    <t>Pirituba/Jaraguá</t>
  </si>
  <si>
    <t>Santana/Tucuruvi</t>
  </si>
  <si>
    <t>Santo Amaro</t>
  </si>
  <si>
    <t>São Mateus</t>
  </si>
  <si>
    <t>São Miguel Paulista</t>
  </si>
  <si>
    <t>Sapopemba</t>
  </si>
  <si>
    <t>Sé</t>
  </si>
  <si>
    <t>Vila Maria/Vila Guilherme</t>
  </si>
  <si>
    <t>Vila Mariana</t>
  </si>
  <si>
    <t>Vila Prudente</t>
  </si>
  <si>
    <t/>
  </si>
  <si>
    <t>Subprefeituras - 10 mais demandados de 2026 (Média)</t>
  </si>
  <si>
    <t>Subprefeituras - variação dos 10 mais solicitadas de 2026 (MÉDIA)</t>
  </si>
  <si>
    <t>Média anual</t>
  </si>
  <si>
    <t>Denúncias</t>
  </si>
  <si>
    <t>Deferidas</t>
  </si>
  <si>
    <t>Indeferidas</t>
  </si>
  <si>
    <t>Canceladas</t>
  </si>
  <si>
    <t>Total de denúncias *(exceto canceladas)</t>
  </si>
  <si>
    <t>Total denúncias</t>
  </si>
  <si>
    <t>Denúncias (exceto canceladas)</t>
  </si>
  <si>
    <t>Variação</t>
  </si>
  <si>
    <t>Assédio moral</t>
  </si>
  <si>
    <t>Assédio sexual **</t>
  </si>
  <si>
    <t>Denunciar conduta inadequada de Agente Público</t>
  </si>
  <si>
    <t>Desvio de verbas, materiais e bens públicos</t>
  </si>
  <si>
    <t>Ilegalidade na gestão pública municipal</t>
  </si>
  <si>
    <t>Irregularidade da contratação e/ou gestão de serviço público</t>
  </si>
  <si>
    <t>Total indeferidas</t>
  </si>
  <si>
    <t>Total deferidas</t>
  </si>
  <si>
    <t>**Os números de denúncia sobre assédio sexual refletem os registros diretos perante a OGM e os processos de apuração preliminar ou sindicância concluídos em PGM/PROCED no decorrer do ano de 2024. Esse procedimento foi adotado para o fortalecimento da política de prevenção e combate aos assédios por meio de subsídio de relatórios e, por consequência, políticas públicas de enfrentamento à temática.</t>
  </si>
  <si>
    <t>DEFERIDAS</t>
  </si>
  <si>
    <t>INDEFERIDAS</t>
  </si>
  <si>
    <t>AHMSP Autarquia Hospitalar Municipal</t>
  </si>
  <si>
    <t>Casa Civil</t>
  </si>
  <si>
    <t>Fundação Paulistana de Educação, Tecnologia e Cultura</t>
  </si>
  <si>
    <t>Instituto de Previdência Municipal</t>
  </si>
  <si>
    <t>FTMSP Fundação Theatro Municipal de São Paulo</t>
  </si>
  <si>
    <t>São Paulo Urbanismo</t>
  </si>
  <si>
    <t>Não identificado*</t>
  </si>
  <si>
    <t>Secretaria Executiva de Mudanças Climáticas</t>
  </si>
  <si>
    <t>Secretaria Executiva de Comunicação</t>
  </si>
  <si>
    <t>Subprefeitura M'Boi Mirim</t>
  </si>
  <si>
    <t>CANCELADAS</t>
  </si>
  <si>
    <t>Rótulos de Linha</t>
  </si>
  <si>
    <t>Contagem de Protocolo da Solicitação</t>
  </si>
  <si>
    <t>* Considera-se o campo “não identificado” todos os registros que não especificam o órgão denunciado, que não complementam essa informação, ou ainda que a narrativa não permita rastrear o órgão denunciado.</t>
  </si>
  <si>
    <t>Duplicidade de protocolo</t>
  </si>
  <si>
    <t>Falta de informação</t>
  </si>
  <si>
    <t>Perda de objeto</t>
  </si>
  <si>
    <t xml:space="preserve">Unidades PMSP 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</si>
  <si>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</si>
  <si>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</si>
  <si>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</si>
  <si>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</si>
  <si>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</si>
  <si>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</si>
  <si>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</si>
  <si>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</si>
  <si>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</si>
  <si>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</si>
  <si>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</si>
  <si>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</si>
  <si>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Decisões iniciais</t>
  </si>
  <si>
    <t>Decisões 1ª instância</t>
  </si>
  <si>
    <t>Pedidos e-SIC</t>
  </si>
  <si>
    <t>Decisões 2ª instância</t>
  </si>
  <si>
    <t>Recurso de Ofício (RO)</t>
  </si>
  <si>
    <t>Decisões 3ª instância</t>
  </si>
  <si>
    <t>Órgão</t>
  </si>
  <si>
    <t>SITUAÇÃO</t>
  </si>
  <si>
    <t>ADE SAMPA - Agência São Paulo de Desenvolvimento</t>
  </si>
  <si>
    <t>AMLURB - Autoridade Municipal de Limpeza Urbana</t>
  </si>
  <si>
    <t>Pedidos registrados</t>
  </si>
  <si>
    <t>CET - Companhia de Engenharia de Tráfego</t>
  </si>
  <si>
    <t>,</t>
  </si>
  <si>
    <t>CGM - Controladoria Geral do Município</t>
  </si>
  <si>
    <t>COHAB - Companhia Metropolitana de Habitação</t>
  </si>
  <si>
    <t>Total (decisões iniciais)</t>
  </si>
  <si>
    <t>FPETC - Fundação Paulistana de Educação, Tecnologia e Cultura</t>
  </si>
  <si>
    <t>Atendidos</t>
  </si>
  <si>
    <t>FTMSP - Fundação Theatro Municipal de São Paulo</t>
  </si>
  <si>
    <t>Indeferidos</t>
  </si>
  <si>
    <t>HSPM - Hospital do Servidor Público Municipal</t>
  </si>
  <si>
    <t>IPREM - Instituto de Previdência Municipal de São Paulo</t>
  </si>
  <si>
    <t>1ª instância</t>
  </si>
  <si>
    <t>PGM - Procuradoria Geral do Município</t>
  </si>
  <si>
    <t>Solicitações</t>
  </si>
  <si>
    <t>PRODAM - Empresa de Tecnologia da Informação e Comunicação do Munic.SP</t>
  </si>
  <si>
    <t>Total (decisões 1ª instância)</t>
  </si>
  <si>
    <t>Deferidos</t>
  </si>
  <si>
    <t>SECOM - Secretaria Especial de Comunicação</t>
  </si>
  <si>
    <t>SEGES - Secretaria Municipal de Gestão</t>
  </si>
  <si>
    <t>SEHAB - Secretaria Municipal de Habitação</t>
  </si>
  <si>
    <t>2ª instância</t>
  </si>
  <si>
    <t>SEME - Secretaria Municipal de Esportes e Lazer</t>
  </si>
  <si>
    <t>Total (decisões 2ª instância)</t>
  </si>
  <si>
    <t>SERI – Secretaria Executiva de Relações Institucionais</t>
  </si>
  <si>
    <t>SF - Secretaria Municipal da Fazenda</t>
  </si>
  <si>
    <t>SFMSP - Serviço Funerário</t>
  </si>
  <si>
    <t>SGM - Secretaria de Governo Municipal</t>
  </si>
  <si>
    <t>SIURB - Secretaria Municipal de Infraestrutura Urbana e Obras</t>
  </si>
  <si>
    <t>SMADS - Secretaria Municipal de Assistência e Desenvolvimento Social</t>
  </si>
  <si>
    <t>3ª instância</t>
  </si>
  <si>
    <t>SMC - Secretaria Municipal de Cultura  e Economia Criativa</t>
  </si>
  <si>
    <t>SMDET - Secretaria Municipal de Desenvolvimento Econômico e Trabalho</t>
  </si>
  <si>
    <t>Total (decisões 3ª instância)</t>
  </si>
  <si>
    <t>SMDHC - Secretaria Municipal de Direitos Humanos e Cidadania</t>
  </si>
  <si>
    <t>SME - Secretaria Municipal de Educação</t>
  </si>
  <si>
    <t>SMIT - Secretaria Municipal de Inovação e Tecnologia</t>
  </si>
  <si>
    <t>SMJ - Secretaria Municipal de Justiça</t>
  </si>
  <si>
    <t>SMPED - Secretaria Municipal da Pessoa com Deficiência</t>
  </si>
  <si>
    <t>SMRI - Secretaria Municipal de Relações Internacionais</t>
  </si>
  <si>
    <t>SMSU - Secretaria Municipal de Segurança Urbana</t>
  </si>
  <si>
    <t>SMSUB - Secretaria Municipal das Subprefeituras</t>
  </si>
  <si>
    <t>SMT - Secretaria Municipal de Mobilidade Urbana e Transporte</t>
  </si>
  <si>
    <t>SMTUR - Secretaria Municipal de Turismo</t>
  </si>
  <si>
    <t>SMUL - Secretaria Municipal de Urbanismo e Licenciamento</t>
  </si>
  <si>
    <t>SP CINE - Empresa de Cinema e Audiovisual de São Paulo</t>
  </si>
  <si>
    <t>SP Negócios - São Paulo Negócios</t>
  </si>
  <si>
    <t>SP OBRAS - São Paulo Obras</t>
  </si>
  <si>
    <t>SP Regula - Agência Reguladora de Serviços Públicos do Município de São Paulo</t>
  </si>
  <si>
    <t>SP URBANISMO - São Paulo Urbanismo</t>
  </si>
  <si>
    <t>SPDA - Companhia São Paulo de Desenvolvimento e Mobilização de Ativos</t>
  </si>
  <si>
    <t>SPSEC - Companhia Paulistana de Securitização</t>
  </si>
  <si>
    <t>SPTURIS - São Paulo Turismo S/A</t>
  </si>
  <si>
    <t>Subprefeitura Aricanduva/Formosa/Carrão</t>
  </si>
  <si>
    <t>Subprefeitura Casa Verde/Cachoeirinha</t>
  </si>
  <si>
    <t>Subprefeitura Freguesia / Brasilândia</t>
  </si>
  <si>
    <t>Subprefeitura M’ Boi Mirim</t>
  </si>
  <si>
    <t>SVMA - Secretaria Municipal do Verde e do Meio Ambiente</t>
  </si>
  <si>
    <t xml:space="preserve">Total </t>
  </si>
  <si>
    <t xml:space="preserve"> *Variação percentual em relação ao mês imediatamente anterior.</t>
  </si>
  <si>
    <t>SMS</t>
  </si>
  <si>
    <t>CET</t>
  </si>
  <si>
    <t>SME</t>
  </si>
  <si>
    <t>SMUL</t>
  </si>
  <si>
    <t>SPTrans</t>
  </si>
  <si>
    <t>SF</t>
  </si>
  <si>
    <t>SMSUB</t>
  </si>
  <si>
    <t>SIURB</t>
  </si>
  <si>
    <t>CANCELADA</t>
  </si>
  <si>
    <t>EM ANDAMENTO</t>
  </si>
  <si>
    <t>FINALIZADA</t>
  </si>
  <si>
    <t>Serviço</t>
  </si>
  <si>
    <t>Quantidade</t>
  </si>
  <si>
    <t>Denunciar estabelecimento que não fornece álcool em gel ou permite entrada sem máscara durante a crise do Coronavírus</t>
  </si>
  <si>
    <t>Denunciar estabelecimento que não segue as regras de funcionamento previstas durante a pandemia do Coronavírus</t>
  </si>
  <si>
    <t>Material escolar</t>
  </si>
  <si>
    <t>Manifestação livre</t>
  </si>
  <si>
    <t xml:space="preserve">Renda Básica Emergencial </t>
  </si>
  <si>
    <t>Vacinas</t>
  </si>
  <si>
    <t>Denunciar irregularidade da contratação e/ou gestão de serviço público</t>
  </si>
  <si>
    <t>SPTrans - São Paulo Transporte S/A</t>
  </si>
  <si>
    <t>% Total 2026</t>
  </si>
  <si>
    <t>Fora da Competência 2026</t>
  </si>
  <si>
    <t>Fora da competência da municipalidade</t>
  </si>
  <si>
    <t>Empresa de Cinema e Audiovisual de São Paulo</t>
  </si>
  <si>
    <t>SP PARCERIAS - São Paulo Parcerias S/A</t>
  </si>
  <si>
    <t>SMS - Secretaria Municipal da Saúde</t>
  </si>
  <si>
    <t>Convertidas</t>
  </si>
  <si>
    <t>Não Recebidas</t>
  </si>
  <si>
    <t>Recebidas</t>
  </si>
  <si>
    <t>Detalhamento | Manifestações sobre o BRT Aricanduva**</t>
  </si>
  <si>
    <t>Nota:  Esta tabela apresenta a segmentação das manifestações recebidas através do formulário de "Manifestações sobre o BRT Aricanduva". Os números abaixo estão incluídos no total geral da tabela "Tipo de manifestação". A natureza das denúncias está detalhada na aba "Denúncia_Protocolos".</t>
  </si>
  <si>
    <t>** Em fevereiro de 2026, a nomenclatura “Órgãos Externos” foi alterada para “Fora da Competência da Municipalidade”.</t>
  </si>
  <si>
    <t xml:space="preserve"> </t>
  </si>
  <si>
    <t>Secretaria Municipal de Planejamento e Eficiência</t>
  </si>
  <si>
    <t>Detalhamento | Denúncias sobre o BRT Aricanduva***</t>
  </si>
  <si>
    <t xml:space="preserve">*** Em março de 2026, foi incluida a tabela com informações sobre o tipo de denuncia relativo ao BRT Aricanduva  </t>
  </si>
  <si>
    <t>Detalhamento de Denúncias</t>
  </si>
  <si>
    <t>Secretaria Executiva de Planejamento e Entregas Prioritárias</t>
  </si>
  <si>
    <t>SEPLAN - Secretaria Municipal de Planejamento e Eficiência</t>
  </si>
  <si>
    <t>Fiação e Postes</t>
  </si>
  <si>
    <t>***A partir de maio de 2026, as demandas anteriormente classificadas sob a responsabilidade da Secretaria Municipal de Limpeza Urbana passaram a ser atribuídas à Coordenadoria de Limpeza Urbana</t>
  </si>
  <si>
    <t>Coordenadoria de Limpeza Urbana***</t>
  </si>
  <si>
    <t>Empresa de Tecnologia da Informação e Comunicação do Município de São Paulo</t>
  </si>
  <si>
    <t>**A partir de maio de 2026, as demandas anteriormente classificadas sob a responsabilidade da Secretaria Municipal de Limpeza Urbana passaram a ser atribuídas à Coordenadoria de Limpeza Urbana</t>
  </si>
  <si>
    <t>Coordenadoria de Limpeza Urbana**</t>
  </si>
  <si>
    <t>Atividades físicas e recreativas</t>
  </si>
  <si>
    <t>Descomplica SP - Cidade Ademar</t>
  </si>
  <si>
    <t>Descomplica SP - Freguesia do Ó/Brasilândia</t>
  </si>
  <si>
    <t>Descomplica SP Móvel</t>
  </si>
  <si>
    <t>Servidor</t>
  </si>
  <si>
    <t>Agência São Paulo de Desenvolvimento</t>
  </si>
  <si>
    <t>Descomplica SP - Aricanduva/Formosa/Carrão</t>
  </si>
  <si>
    <t>Portal e-Saúde</t>
  </si>
  <si>
    <t>Serviço de Atendimento Móvel de urgência</t>
  </si>
  <si>
    <t>Telessaúde</t>
  </si>
  <si>
    <t>Fora da competência da Ouvidoria</t>
  </si>
  <si>
    <t>Biblioteca - CSMB</t>
  </si>
  <si>
    <t>SEHAB</t>
  </si>
  <si>
    <t>% Canais de entrada SET/26</t>
  </si>
  <si>
    <t>Theatro Municipal de São Paulo</t>
  </si>
  <si>
    <t>Sistema Municipal de Bibliotecas Públicas</t>
  </si>
  <si>
    <t>% em relação ao todo de SET/26 (excetuando-se denúncias)</t>
  </si>
  <si>
    <t>% em relação ao todo SET/26 (excetuando-se denúncias)</t>
  </si>
  <si>
    <t>10 unidades mais demandadas de Setembro/26</t>
  </si>
  <si>
    <t>10 Subprefeituras mais demandadas de Setembro/26</t>
  </si>
  <si>
    <t>% Total SET/26 dentro do STATUS</t>
  </si>
  <si>
    <t>Unidades PMSP - SETEMBRO 2026</t>
  </si>
  <si>
    <t>10 assuntos mais solicitados de Setembro/26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</si>
</sst>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#,##0.0"/>
    <numFmt numFmtId="165" formatCode="0.0"/>
    <numFmt numFmtId="166" formatCode="&quot; &quot;#,##0.00&quot; &quot;;&quot;-&quot;#,##0.00&quot; &quot;;&quot; -&quot;00&quot; &quot;;&quot; &quot;@&quot; &quot;"/>
    <numFmt numFmtId="167" formatCode="0.000"/>
  </numFmts>
  <fonts count="7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800080"/>
      <name val="Calibri"/>
      <family val="2"/>
    </font>
    <font>
      <sz val="11"/>
      <color rgb="FF9C0006"/>
      <name val="Calibri"/>
      <family val="2"/>
    </font>
    <font>
      <sz val="10"/>
      <color rgb="FF000000"/>
      <name val="Arial"/>
      <family val="2"/>
    </font>
    <font>
      <b/>
      <sz val="11"/>
      <color rgb="FF44546A"/>
      <name val="Calibri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Calibri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Arial "/>
    </font>
    <font>
      <b/>
      <sz val="12"/>
      <color rgb="FF000000"/>
      <name val="Arial "/>
    </font>
    <font>
      <sz val="11"/>
      <color rgb="FF000000"/>
      <name val="Arial "/>
    </font>
    <font>
      <b/>
      <sz val="11"/>
      <color rgb="FF000000"/>
      <name val="Arial "/>
    </font>
    <font>
      <sz val="11"/>
      <color rgb="FFFFFFFF"/>
      <name val="Arial"/>
      <family val="2"/>
    </font>
    <font>
      <sz val="11"/>
      <color rgb="FFFF0000"/>
      <name val="Calibri"/>
      <family val="2"/>
    </font>
    <font>
      <sz val="9"/>
      <color rgb="FF000000"/>
      <name val="Arial"/>
      <family val="2"/>
    </font>
    <font>
      <sz val="11"/>
      <color rgb="FFFF0000"/>
      <name val="Arial"/>
      <family val="2"/>
    </font>
    <font>
      <b/>
      <sz val="9"/>
      <color rgb="FF000000"/>
      <name val="Arial"/>
      <family val="2"/>
    </font>
    <font>
      <sz val="10"/>
      <color rgb="FFFF0000"/>
      <name val="Arial"/>
      <family val="2"/>
    </font>
    <font>
      <b/>
      <sz val="11"/>
      <color rgb="FFFF0000"/>
      <name val="Arial"/>
      <family val="2"/>
    </font>
    <font>
      <b/>
      <sz val="10"/>
      <color rgb="FF000000"/>
      <name val="Calibri"/>
      <family val="2"/>
    </font>
    <font>
      <b/>
      <sz val="8"/>
      <color rgb="FF000000"/>
      <name val="Arial"/>
      <family val="2"/>
    </font>
    <font>
      <sz val="10"/>
      <color rgb="FF000000"/>
      <name val="Calibri"/>
      <family val="2"/>
    </font>
    <font>
      <sz val="8"/>
      <color rgb="FF000000"/>
      <name val="Calibri"/>
      <family val="2"/>
    </font>
    <font>
      <b/>
      <i/>
      <sz val="10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color theme="0"/>
      <name val="Arial"/>
      <family val="2"/>
    </font>
    <font>
      <sz val="11"/>
      <color theme="0"/>
      <name val="Calibri"/>
      <family val="2"/>
    </font>
    <font>
      <sz val="10"/>
      <color theme="0"/>
      <name val="Arial"/>
      <family val="2"/>
    </font>
    <font>
      <sz val="10"/>
      <color theme="0"/>
      <name val="Calibri"/>
      <family val="2"/>
    </font>
    <font>
      <sz val="8"/>
      <color theme="0"/>
      <name val="Calibri"/>
      <family val="2"/>
    </font>
    <font>
      <b/>
      <sz val="10"/>
      <color theme="0"/>
      <name val="Calibri"/>
      <family val="2"/>
    </font>
    <font>
      <sz val="8"/>
      <color theme="0"/>
      <name val="Arial"/>
      <family val="2"/>
    </font>
    <font>
      <b/>
      <sz val="11"/>
      <color theme="0"/>
      <name val="Calibri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b/>
      <sz val="11"/>
      <name val="Calibri"/>
      <family val="2"/>
    </font>
    <font>
      <b/>
      <sz val="8"/>
      <name val="Calibri"/>
      <family val="2"/>
    </font>
    <font>
      <sz val="12"/>
      <color theme="0"/>
      <name val="Arial "/>
    </font>
    <font>
      <b/>
      <sz val="11"/>
      <name val="Arial"/>
      <family val="2"/>
    </font>
    <font>
      <b/>
      <sz val="9"/>
      <name val="Arial"/>
      <family val="2"/>
    </font>
    <font>
      <sz val="10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1"/>
      <color theme="0"/>
      <name val="Calibri"/>
      <family val="2"/>
      <scheme val="minor"/>
    </font>
    <font>
      <b/>
      <sz val="10"/>
      <color theme="1"/>
      <name val="Arial"/>
      <family val="2"/>
    </font>
    <font>
      <sz val="12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8"/>
      <name val="Calibri"/>
      <family val="2"/>
    </font>
    <font>
      <sz val="11"/>
      <color theme="0"/>
      <name val="Times New Roman"/>
      <family val="1"/>
    </font>
    <font>
      <b/>
      <sz val="8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8"/>
      <color theme="0"/>
      <name val="Calibri"/>
      <family val="2"/>
    </font>
    <font>
      <sz val="11"/>
      <color rgb="FF242424"/>
      <name val="Segoe UI"/>
      <family val="2"/>
    </font>
    <font>
      <sz val="12"/>
      <color rgb="FF000000"/>
      <name val="Calibri"/>
      <family val="2"/>
    </font>
    <font>
      <b/>
      <sz val="12"/>
      <color rgb="FF000000"/>
      <name val="Inherit"/>
    </font>
    <font>
      <b/>
      <sz val="10"/>
      <name val="Arial"/>
      <family val="2"/>
    </font>
    <font>
      <b/>
      <sz val="12"/>
      <color rgb="FF000000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FF99CC"/>
        <bgColor rgb="FFFF99CC"/>
      </patternFill>
    </fill>
    <fill>
      <patternFill patternType="solid">
        <fgColor rgb="FFFFC7CE"/>
        <bgColor rgb="FFFFC7CE"/>
      </patternFill>
    </fill>
    <fill>
      <patternFill patternType="solid">
        <fgColor rgb="FFBFBFBF"/>
        <bgColor rgb="FFBFBFBF"/>
      </patternFill>
    </fill>
    <fill>
      <patternFill patternType="solid">
        <fgColor rgb="FFD9D9D9"/>
        <bgColor rgb="FFD9D9D9"/>
      </patternFill>
    </fill>
    <fill>
      <patternFill patternType="solid">
        <fgColor rgb="FFD8D8D8"/>
        <bgColor rgb="FFD8D8D8"/>
      </patternFill>
    </fill>
    <fill>
      <patternFill patternType="solid">
        <fgColor rgb="FF000000"/>
        <bgColor rgb="FF000000"/>
      </patternFill>
    </fill>
    <fill>
      <patternFill patternType="solid">
        <fgColor rgb="FFE7E6E6"/>
        <bgColor rgb="FFE7E6E6"/>
      </patternFill>
    </fill>
    <fill>
      <patternFill patternType="solid">
        <fgColor rgb="FFF2F2F2"/>
        <bgColor rgb="FFF2F2F2"/>
      </patternFill>
    </fill>
    <fill>
      <patternFill patternType="solid">
        <fgColor rgb="FFA6A6A6"/>
        <bgColor rgb="FFA6A6A6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99FFCC"/>
        <bgColor rgb="FF99FFCC"/>
      </patternFill>
    </fill>
    <fill>
      <patternFill patternType="solid">
        <fgColor rgb="FFBF8F00"/>
        <bgColor rgb="FFBF8F00"/>
      </patternFill>
    </fill>
    <fill>
      <patternFill patternType="solid">
        <fgColor rgb="FFFFD966"/>
        <bgColor rgb="FFFFD966"/>
      </patternFill>
    </fill>
    <fill>
      <patternFill patternType="solid">
        <fgColor rgb="FFFFF2CC"/>
        <bgColor rgb="FFFFF2CC"/>
      </patternFill>
    </fill>
    <fill>
      <patternFill patternType="solid">
        <fgColor rgb="FFCC00CC"/>
        <bgColor rgb="FFCC00CC"/>
      </patternFill>
    </fill>
    <fill>
      <patternFill patternType="solid">
        <fgColor rgb="FFFF3399"/>
        <bgColor rgb="FFFF3399"/>
      </patternFill>
    </fill>
    <fill>
      <patternFill patternType="solid">
        <fgColor rgb="FFFFCCCC"/>
        <bgColor rgb="FFFFCCCC"/>
      </patternFill>
    </fill>
    <fill>
      <patternFill patternType="solid">
        <fgColor rgb="FF3333CC"/>
        <bgColor rgb="FF3333CC"/>
      </patternFill>
    </fill>
    <fill>
      <patternFill patternType="solid">
        <fgColor rgb="FF6699FF"/>
        <bgColor rgb="FF6699FF"/>
      </patternFill>
    </fill>
    <fill>
      <patternFill patternType="solid">
        <fgColor rgb="FFDDEBF7"/>
        <bgColor rgb="FFDDEBF7"/>
      </patternFill>
    </fill>
    <fill>
      <patternFill patternType="solid">
        <fgColor rgb="FFD9E1F2"/>
        <bgColor rgb="FFD9E1F2"/>
      </patternFill>
    </fill>
    <fill>
      <patternFill patternType="solid">
        <fgColor rgb="FFFFF2CC"/>
        <bgColor indexed="64"/>
      </patternFill>
    </fill>
    <fill>
      <patternFill patternType="solid">
        <fgColor theme="0" tint="-0.249977111117893"/>
        <bgColor rgb="FFD9D9D9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rgb="FFE7E6E6"/>
      </patternFill>
    </fill>
    <fill>
      <patternFill patternType="solid">
        <fgColor rgb="FFDDEBF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54">
    <border>
      <left/>
      <right/>
      <top/>
      <bottom/>
      <diagonal/>
    </border>
    <border>
      <left/>
      <right/>
      <top/>
      <bottom style="medium">
        <color rgb="FF8EA9DB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548235"/>
      </bottom>
      <diagonal/>
    </border>
    <border>
      <left style="medium">
        <color rgb="FF548235"/>
      </left>
      <right/>
      <top style="medium">
        <color rgb="FF548235"/>
      </top>
      <bottom style="medium">
        <color rgb="FF548235"/>
      </bottom>
      <diagonal/>
    </border>
    <border>
      <left style="thin">
        <color rgb="FF548235"/>
      </left>
      <right/>
      <top style="medium">
        <color rgb="FF548235"/>
      </top>
      <bottom style="medium">
        <color rgb="FF548235"/>
      </bottom>
      <diagonal/>
    </border>
    <border>
      <left style="medium">
        <color rgb="FF000000"/>
      </left>
      <right style="medium">
        <color rgb="FF548235"/>
      </right>
      <top style="medium">
        <color rgb="FF548235"/>
      </top>
      <bottom style="thin">
        <color rgb="FF548235"/>
      </bottom>
      <diagonal/>
    </border>
    <border>
      <left style="medium">
        <color rgb="FF548235"/>
      </left>
      <right style="thin">
        <color rgb="FF548235"/>
      </right>
      <top/>
      <bottom style="thin">
        <color rgb="FF548235"/>
      </bottom>
      <diagonal/>
    </border>
    <border>
      <left style="thin">
        <color rgb="FF548235"/>
      </left>
      <right style="thin">
        <color rgb="FF548235"/>
      </right>
      <top/>
      <bottom style="thin">
        <color rgb="FF548235"/>
      </bottom>
      <diagonal/>
    </border>
    <border>
      <left style="thin">
        <color rgb="FF548235"/>
      </left>
      <right style="thin">
        <color rgb="FF548235"/>
      </right>
      <top/>
      <bottom/>
      <diagonal/>
    </border>
    <border>
      <left style="thin">
        <color rgb="FF548235"/>
      </left>
      <right/>
      <top/>
      <bottom style="thin">
        <color rgb="FF548235"/>
      </bottom>
      <diagonal/>
    </border>
    <border>
      <left style="medium">
        <color rgb="FF000000"/>
      </left>
      <right style="medium">
        <color rgb="FF548235"/>
      </right>
      <top style="thin">
        <color rgb="FF548235"/>
      </top>
      <bottom style="medium">
        <color rgb="FF548235"/>
      </bottom>
      <diagonal/>
    </border>
    <border>
      <left style="medium">
        <color rgb="FF548235"/>
      </left>
      <right style="thin">
        <color rgb="FF548235"/>
      </right>
      <top/>
      <bottom style="medium">
        <color rgb="FF548235"/>
      </bottom>
      <diagonal/>
    </border>
    <border>
      <left style="thin">
        <color rgb="FF548235"/>
      </left>
      <right style="thin">
        <color rgb="FF548235"/>
      </right>
      <top/>
      <bottom style="medium">
        <color rgb="FF548235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medium">
        <color rgb="FF548235"/>
      </bottom>
      <diagonal/>
    </border>
    <border>
      <left style="thin">
        <color rgb="FF548235"/>
      </left>
      <right/>
      <top/>
      <bottom style="medium">
        <color rgb="FF548235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806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FF0066"/>
      </bottom>
      <diagonal/>
    </border>
    <border>
      <left style="medium">
        <color rgb="FF000000"/>
      </left>
      <right/>
      <top style="medium">
        <color rgb="FFFF0066"/>
      </top>
      <bottom style="medium">
        <color rgb="FFFF0066"/>
      </bottom>
      <diagonal/>
    </border>
    <border>
      <left style="medium">
        <color rgb="FFFF0066"/>
      </left>
      <right style="thin">
        <color rgb="FFFF0066"/>
      </right>
      <top style="medium">
        <color rgb="FFFF0066"/>
      </top>
      <bottom style="medium">
        <color rgb="FFFF0066"/>
      </bottom>
      <diagonal/>
    </border>
    <border>
      <left style="thin">
        <color rgb="FFFF0066"/>
      </left>
      <right style="thin">
        <color rgb="FFFF0066"/>
      </right>
      <top style="medium">
        <color rgb="FFFF0066"/>
      </top>
      <bottom style="medium">
        <color rgb="FFFF0066"/>
      </bottom>
      <diagonal/>
    </border>
    <border>
      <left style="thin">
        <color rgb="FFFF0066"/>
      </left>
      <right/>
      <top style="medium">
        <color rgb="FFFF0066"/>
      </top>
      <bottom style="medium">
        <color rgb="FFFF0066"/>
      </bottom>
      <diagonal/>
    </border>
    <border>
      <left style="medium">
        <color rgb="FF000000"/>
      </left>
      <right style="medium">
        <color rgb="FFFF0066"/>
      </right>
      <top style="medium">
        <color rgb="FFFF0066"/>
      </top>
      <bottom style="thin">
        <color rgb="FFFF0066"/>
      </bottom>
      <diagonal/>
    </border>
    <border>
      <left style="medium">
        <color rgb="FF000000"/>
      </left>
      <right style="medium">
        <color rgb="FFFF0066"/>
      </right>
      <top style="thin">
        <color rgb="FFFF0066"/>
      </top>
      <bottom style="thin">
        <color rgb="FFFF0066"/>
      </bottom>
      <diagonal/>
    </border>
    <border>
      <left style="medium">
        <color rgb="FFFF0066"/>
      </left>
      <right style="thin">
        <color rgb="FFFF0066"/>
      </right>
      <top/>
      <bottom style="thin">
        <color rgb="FFFF0066"/>
      </bottom>
      <diagonal/>
    </border>
    <border>
      <left style="thin">
        <color rgb="FFFF0066"/>
      </left>
      <right style="thin">
        <color rgb="FFFF0066"/>
      </right>
      <top/>
      <bottom style="thin">
        <color rgb="FFFF0066"/>
      </bottom>
      <diagonal/>
    </border>
    <border>
      <left style="thin">
        <color rgb="FFFF0066"/>
      </left>
      <right style="thin">
        <color rgb="FFFF0066"/>
      </right>
      <top/>
      <bottom/>
      <diagonal/>
    </border>
    <border>
      <left style="thin">
        <color rgb="FFFF0066"/>
      </left>
      <right/>
      <top/>
      <bottom style="thin">
        <color rgb="FFFF0066"/>
      </bottom>
      <diagonal/>
    </border>
    <border>
      <left style="medium">
        <color rgb="FF000000"/>
      </left>
      <right style="medium">
        <color rgb="FFFF0066"/>
      </right>
      <top style="thin">
        <color rgb="FFFF0066"/>
      </top>
      <bottom style="medium">
        <color rgb="FFFF0066"/>
      </bottom>
      <diagonal/>
    </border>
    <border>
      <left/>
      <right style="thin">
        <color rgb="FFFF0066"/>
      </right>
      <top/>
      <bottom/>
      <diagonal/>
    </border>
    <border>
      <left style="thin">
        <color rgb="FFFF0066"/>
      </left>
      <right style="thin">
        <color rgb="FFFF0066"/>
      </right>
      <top style="thin">
        <color rgb="FFFF0066"/>
      </top>
      <bottom style="medium">
        <color rgb="FFFF0066"/>
      </bottom>
      <diagonal/>
    </border>
    <border>
      <left style="thin">
        <color rgb="FFFF0066"/>
      </left>
      <right/>
      <top/>
      <bottom/>
      <diagonal/>
    </border>
    <border>
      <left style="medium">
        <color rgb="FF000000"/>
      </left>
      <right style="medium">
        <color rgb="FFFF0066"/>
      </right>
      <top style="medium">
        <color rgb="FFFF0066"/>
      </top>
      <bottom style="medium">
        <color rgb="FFFF0066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FF"/>
      </bottom>
      <diagonal/>
    </border>
    <border>
      <left style="medium">
        <color rgb="FF000000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/>
      <top style="medium">
        <color rgb="FF0000FF"/>
      </top>
      <bottom style="medium">
        <color rgb="FF0000FF"/>
      </bottom>
      <diagonal/>
    </border>
    <border>
      <left style="medium">
        <color rgb="FF000000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00"/>
      </right>
      <top style="medium">
        <color rgb="FF0000FF"/>
      </top>
      <bottom style="medium">
        <color rgb="FF0000FF"/>
      </bottom>
      <diagonal/>
    </border>
    <border>
      <left style="medium">
        <color rgb="FF000000"/>
      </left>
      <right style="medium">
        <color rgb="FF0000FF"/>
      </right>
      <top/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/>
      <bottom/>
      <diagonal/>
    </border>
    <border>
      <left style="thin">
        <color rgb="FF0000FF"/>
      </left>
      <right/>
      <top style="medium">
        <color rgb="FF0000FF"/>
      </top>
      <bottom style="thin">
        <color rgb="FF0000FF"/>
      </bottom>
      <diagonal/>
    </border>
    <border>
      <left style="medium">
        <color rgb="FF000000"/>
      </left>
      <right style="medium">
        <color rgb="FF0000FF"/>
      </right>
      <top style="thin">
        <color rgb="FF0000FF"/>
      </top>
      <bottom style="medium">
        <color rgb="FF000000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00"/>
      </bottom>
      <diagonal/>
    </border>
    <border>
      <left style="thin">
        <color rgb="FF0000FF"/>
      </left>
      <right style="thin">
        <color rgb="FF0000FF"/>
      </right>
      <top/>
      <bottom style="medium">
        <color rgb="FF000000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00"/>
      </bottom>
      <diagonal/>
    </border>
    <border>
      <left style="thin">
        <color rgb="FF0000FF"/>
      </left>
      <right/>
      <top/>
      <bottom style="medium">
        <color rgb="FF000000"/>
      </bottom>
      <diagonal/>
    </border>
    <border>
      <left/>
      <right/>
      <top/>
      <bottom style="thin">
        <color rgb="FF8EA9DB"/>
      </bottom>
      <diagonal/>
    </border>
    <border>
      <left/>
      <right/>
      <top style="thin">
        <color rgb="FF8EA9DB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rgb="FF806000"/>
      </left>
      <right/>
      <top style="medium">
        <color rgb="FF806000"/>
      </top>
      <bottom/>
      <diagonal/>
    </border>
    <border>
      <left style="medium">
        <color rgb="FF000000"/>
      </left>
      <right style="medium">
        <color rgb="FF806000"/>
      </right>
      <top style="medium">
        <color rgb="FF806000"/>
      </top>
      <bottom/>
      <diagonal/>
    </border>
    <border>
      <left/>
      <right style="thin">
        <color rgb="FF806000"/>
      </right>
      <top style="medium">
        <color rgb="FF806000"/>
      </top>
      <bottom/>
      <diagonal/>
    </border>
    <border>
      <left style="thin">
        <color rgb="FF806000"/>
      </left>
      <right style="thin">
        <color rgb="FF806000"/>
      </right>
      <top style="medium">
        <color rgb="FF806000"/>
      </top>
      <bottom/>
      <diagonal/>
    </border>
    <border>
      <left style="medium">
        <color indexed="64"/>
      </left>
      <right style="medium">
        <color rgb="FF806000"/>
      </right>
      <top style="medium">
        <color indexed="64"/>
      </top>
      <bottom style="medium">
        <color indexed="64"/>
      </bottom>
      <diagonal/>
    </border>
    <border>
      <left style="thin">
        <color rgb="FF806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806000"/>
      </right>
      <top style="medium">
        <color indexed="64"/>
      </top>
      <bottom style="thin">
        <color rgb="FF806000"/>
      </bottom>
      <diagonal/>
    </border>
    <border>
      <left style="medium">
        <color rgb="FF806000"/>
      </left>
      <right/>
      <top style="medium">
        <color indexed="64"/>
      </top>
      <bottom style="thin">
        <color rgb="FF806000"/>
      </bottom>
      <diagonal/>
    </border>
    <border>
      <left style="thin">
        <color rgb="FF806000"/>
      </left>
      <right style="thin">
        <color rgb="FF806000"/>
      </right>
      <top style="medium">
        <color indexed="64"/>
      </top>
      <bottom style="thin">
        <color rgb="FF806000"/>
      </bottom>
      <diagonal/>
    </border>
    <border>
      <left/>
      <right style="thin">
        <color rgb="FF806000"/>
      </right>
      <top style="medium">
        <color indexed="64"/>
      </top>
      <bottom style="thin">
        <color rgb="FF806000"/>
      </bottom>
      <diagonal/>
    </border>
    <border>
      <left style="thin">
        <color rgb="FF806000"/>
      </left>
      <right style="thin">
        <color rgb="FF806000"/>
      </right>
      <top style="medium">
        <color indexed="64"/>
      </top>
      <bottom/>
      <diagonal/>
    </border>
    <border>
      <left style="thin">
        <color rgb="FF806000"/>
      </left>
      <right/>
      <top style="medium">
        <color indexed="64"/>
      </top>
      <bottom style="thin">
        <color rgb="FF806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806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rgb="FF806000"/>
      </right>
      <top style="thin">
        <color rgb="FF806000"/>
      </top>
      <bottom style="medium">
        <color indexed="64"/>
      </bottom>
      <diagonal/>
    </border>
    <border>
      <left style="medium">
        <color rgb="FF806000"/>
      </left>
      <right style="thin">
        <color rgb="FF806000"/>
      </right>
      <top/>
      <bottom style="medium">
        <color indexed="64"/>
      </bottom>
      <diagonal/>
    </border>
    <border>
      <left style="thin">
        <color rgb="FF806000"/>
      </left>
      <right style="thin">
        <color rgb="FF806000"/>
      </right>
      <top/>
      <bottom style="medium">
        <color indexed="64"/>
      </bottom>
      <diagonal/>
    </border>
    <border>
      <left style="thin">
        <color rgb="FF806000"/>
      </left>
      <right style="thin">
        <color rgb="FF806000"/>
      </right>
      <top style="thin">
        <color rgb="FF806000"/>
      </top>
      <bottom style="medium">
        <color indexed="64"/>
      </bottom>
      <diagonal/>
    </border>
    <border>
      <left style="thin">
        <color rgb="FF80600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806000"/>
      </right>
      <top style="thin">
        <color rgb="FF806000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5">
    <xf numFmtId="0" fontId="0" fillId="0" borderId="0"/>
    <xf numFmtId="0" fontId="6" fillId="0" borderId="1" applyNumberFormat="0" applyFill="0" applyAlignment="0" applyProtection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2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Font="0" applyBorder="0" applyProtection="0"/>
    <xf numFmtId="0" fontId="2" fillId="0" borderId="0" applyNumberFormat="0" applyBorder="0" applyProtection="0"/>
    <xf numFmtId="0" fontId="5" fillId="0" borderId="0" applyNumberFormat="0" applyBorder="0" applyProtection="0"/>
    <xf numFmtId="0" fontId="2" fillId="0" borderId="0" applyNumberFormat="0" applyFont="0" applyBorder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</cellStyleXfs>
  <cellXfs count="1228">
    <xf numFmtId="0" fontId="0" fillId="0" borderId="0" xfId="0"/>
    <xf numFmtId="0" fontId="7" fillId="0" borderId="0" xfId="0" applyFont="1"/>
    <xf numFmtId="1" fontId="0" fillId="0" borderId="0" xfId="0" applyNumberFormat="1"/>
    <xf numFmtId="165" fontId="0" fillId="0" borderId="0" xfId="0" applyNumberFormat="1"/>
    <xf numFmtId="0" fontId="7" fillId="4" borderId="3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3" fontId="8" fillId="0" borderId="5" xfId="0" applyNumberFormat="1" applyFont="1" applyBorder="1" applyAlignment="1">
      <alignment horizontal="center"/>
    </xf>
    <xf numFmtId="2" fontId="8" fillId="0" borderId="0" xfId="0" applyNumberFormat="1" applyFont="1" applyAlignment="1">
      <alignment horizontal="center"/>
    </xf>
    <xf numFmtId="0" fontId="8" fillId="0" borderId="0" xfId="0" applyFont="1"/>
    <xf numFmtId="165" fontId="8" fillId="0" borderId="0" xfId="0" applyNumberFormat="1" applyFont="1" applyAlignment="1">
      <alignment horizontal="center"/>
    </xf>
    <xf numFmtId="2" fontId="0" fillId="0" borderId="0" xfId="0" applyNumberFormat="1"/>
    <xf numFmtId="0" fontId="9" fillId="0" borderId="10" xfId="0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3" fontId="8" fillId="0" borderId="12" xfId="0" applyNumberFormat="1" applyFont="1" applyBorder="1" applyAlignment="1">
      <alignment horizontal="center"/>
    </xf>
    <xf numFmtId="0" fontId="7" fillId="5" borderId="3" xfId="0" applyFont="1" applyFill="1" applyBorder="1" applyAlignment="1">
      <alignment horizontal="center" vertical="center" wrapText="1"/>
    </xf>
    <xf numFmtId="17" fontId="7" fillId="5" borderId="3" xfId="0" applyNumberFormat="1" applyFont="1" applyFill="1" applyBorder="1" applyAlignment="1">
      <alignment horizontal="center" vertical="center"/>
    </xf>
    <xf numFmtId="17" fontId="7" fillId="5" borderId="2" xfId="0" applyNumberFormat="1" applyFont="1" applyFill="1" applyBorder="1" applyAlignment="1">
      <alignment horizontal="center" vertical="center"/>
    </xf>
    <xf numFmtId="17" fontId="7" fillId="5" borderId="13" xfId="0" applyNumberFormat="1" applyFont="1" applyFill="1" applyBorder="1" applyAlignment="1">
      <alignment horizontal="center" vertical="center"/>
    </xf>
    <xf numFmtId="17" fontId="7" fillId="5" borderId="14" xfId="0" applyNumberFormat="1" applyFont="1" applyFill="1" applyBorder="1" applyAlignment="1">
      <alignment horizontal="center" vertical="center"/>
    </xf>
    <xf numFmtId="0" fontId="7" fillId="0" borderId="4" xfId="0" applyFont="1" applyBorder="1"/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 vertical="top"/>
    </xf>
    <xf numFmtId="0" fontId="8" fillId="0" borderId="21" xfId="0" applyFont="1" applyBorder="1" applyAlignment="1">
      <alignment horizontal="center"/>
    </xf>
    <xf numFmtId="0" fontId="7" fillId="0" borderId="6" xfId="0" applyFont="1" applyBorder="1"/>
    <xf numFmtId="0" fontId="8" fillId="0" borderId="22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20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165" fontId="7" fillId="0" borderId="22" xfId="0" applyNumberFormat="1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165" fontId="7" fillId="0" borderId="25" xfId="0" applyNumberFormat="1" applyFont="1" applyBorder="1" applyAlignment="1">
      <alignment horizontal="center"/>
    </xf>
    <xf numFmtId="0" fontId="7" fillId="5" borderId="3" xfId="0" applyFont="1" applyFill="1" applyBorder="1" applyAlignment="1">
      <alignment horizontal="center" vertical="center"/>
    </xf>
    <xf numFmtId="0" fontId="7" fillId="5" borderId="30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/>
    </xf>
    <xf numFmtId="1" fontId="8" fillId="0" borderId="18" xfId="0" applyNumberFormat="1" applyFont="1" applyBorder="1" applyAlignment="1">
      <alignment horizontal="center" vertical="center"/>
    </xf>
    <xf numFmtId="1" fontId="8" fillId="0" borderId="17" xfId="0" applyNumberFormat="1" applyFont="1" applyBorder="1" applyAlignment="1">
      <alignment horizontal="center"/>
    </xf>
    <xf numFmtId="3" fontId="7" fillId="0" borderId="3" xfId="0" applyNumberFormat="1" applyFont="1" applyBorder="1" applyAlignment="1">
      <alignment horizontal="center" vertical="center"/>
    </xf>
    <xf numFmtId="3" fontId="7" fillId="0" borderId="11" xfId="0" applyNumberFormat="1" applyFont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/>
    </xf>
    <xf numFmtId="1" fontId="8" fillId="0" borderId="20" xfId="0" applyNumberFormat="1" applyFont="1" applyBorder="1" applyAlignment="1">
      <alignment horizontal="center" vertical="center"/>
    </xf>
    <xf numFmtId="1" fontId="8" fillId="0" borderId="23" xfId="0" applyNumberFormat="1" applyFont="1" applyBorder="1" applyAlignment="1">
      <alignment horizontal="center"/>
    </xf>
    <xf numFmtId="3" fontId="12" fillId="0" borderId="0" xfId="0" applyNumberFormat="1" applyFont="1" applyAlignment="1">
      <alignment horizontal="center" vertical="center"/>
    </xf>
    <xf numFmtId="3" fontId="0" fillId="0" borderId="0" xfId="0" applyNumberFormat="1"/>
    <xf numFmtId="0" fontId="14" fillId="0" borderId="0" xfId="0" applyFont="1"/>
    <xf numFmtId="164" fontId="0" fillId="0" borderId="0" xfId="0" applyNumberFormat="1"/>
    <xf numFmtId="0" fontId="15" fillId="0" borderId="0" xfId="0" applyFont="1"/>
    <xf numFmtId="3" fontId="15" fillId="0" borderId="0" xfId="0" applyNumberFormat="1" applyFont="1"/>
    <xf numFmtId="3" fontId="14" fillId="0" borderId="0" xfId="0" applyNumberFormat="1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7" fontId="7" fillId="5" borderId="1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7" fillId="0" borderId="0" xfId="8" applyFont="1"/>
    <xf numFmtId="0" fontId="7" fillId="0" borderId="0" xfId="8" applyFont="1" applyAlignment="1">
      <alignment horizontal="center" vertical="center"/>
    </xf>
    <xf numFmtId="1" fontId="8" fillId="0" borderId="0" xfId="0" applyNumberFormat="1" applyFont="1"/>
    <xf numFmtId="0" fontId="16" fillId="0" borderId="0" xfId="0" applyFont="1"/>
    <xf numFmtId="0" fontId="8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" fontId="8" fillId="0" borderId="0" xfId="0" applyNumberFormat="1" applyFont="1" applyAlignment="1">
      <alignment horizontal="center"/>
    </xf>
    <xf numFmtId="0" fontId="8" fillId="0" borderId="0" xfId="0" applyFont="1" applyAlignment="1">
      <alignment vertical="center"/>
    </xf>
    <xf numFmtId="0" fontId="7" fillId="4" borderId="10" xfId="0" applyFont="1" applyFill="1" applyBorder="1" applyAlignment="1">
      <alignment horizontal="center"/>
    </xf>
    <xf numFmtId="3" fontId="8" fillId="0" borderId="4" xfId="0" applyNumberFormat="1" applyFont="1" applyBorder="1" applyAlignment="1">
      <alignment horizontal="center"/>
    </xf>
    <xf numFmtId="0" fontId="7" fillId="4" borderId="15" xfId="0" applyFont="1" applyFill="1" applyBorder="1" applyAlignment="1">
      <alignment horizontal="center"/>
    </xf>
    <xf numFmtId="0" fontId="7" fillId="4" borderId="45" xfId="0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7" fillId="0" borderId="0" xfId="0" applyFont="1"/>
    <xf numFmtId="0" fontId="7" fillId="0" borderId="0" xfId="8" applyFont="1" applyAlignment="1">
      <alignment horizontal="center"/>
    </xf>
    <xf numFmtId="0" fontId="7" fillId="0" borderId="0" xfId="0" applyFont="1" applyAlignment="1">
      <alignment horizontal="left"/>
    </xf>
    <xf numFmtId="17" fontId="7" fillId="5" borderId="30" xfId="0" applyNumberFormat="1" applyFont="1" applyFill="1" applyBorder="1" applyAlignment="1">
      <alignment horizontal="center"/>
    </xf>
    <xf numFmtId="0" fontId="18" fillId="0" borderId="0" xfId="0" applyFont="1" applyAlignment="1">
      <alignment horizontal="left"/>
    </xf>
    <xf numFmtId="0" fontId="19" fillId="0" borderId="0" xfId="0" applyFont="1"/>
    <xf numFmtId="1" fontId="8" fillId="0" borderId="19" xfId="0" applyNumberFormat="1" applyFont="1" applyBorder="1" applyAlignment="1">
      <alignment horizontal="center"/>
    </xf>
    <xf numFmtId="1" fontId="8" fillId="0" borderId="20" xfId="0" applyNumberFormat="1" applyFont="1" applyBorder="1" applyAlignment="1">
      <alignment horizontal="center"/>
    </xf>
    <xf numFmtId="1" fontId="8" fillId="0" borderId="26" xfId="0" applyNumberFormat="1" applyFont="1" applyBorder="1" applyAlignment="1">
      <alignment horizontal="center"/>
    </xf>
    <xf numFmtId="0" fontId="21" fillId="0" borderId="0" xfId="0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1" fontId="19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7" fillId="0" borderId="0" xfId="8" applyFont="1" applyAlignment="1">
      <alignment horizontal="left"/>
    </xf>
    <xf numFmtId="0" fontId="0" fillId="0" borderId="0" xfId="0" applyAlignment="1">
      <alignment horizontal="left"/>
    </xf>
    <xf numFmtId="165" fontId="11" fillId="5" borderId="31" xfId="0" applyNumberFormat="1" applyFont="1" applyFill="1" applyBorder="1" applyAlignment="1">
      <alignment horizontal="center" wrapText="1"/>
    </xf>
    <xf numFmtId="0" fontId="7" fillId="5" borderId="29" xfId="0" applyFont="1" applyFill="1" applyBorder="1" applyAlignment="1">
      <alignment horizontal="left"/>
    </xf>
    <xf numFmtId="0" fontId="22" fillId="0" borderId="0" xfId="0" applyFont="1"/>
    <xf numFmtId="0" fontId="8" fillId="0" borderId="0" xfId="0" applyFont="1" applyAlignment="1">
      <alignment wrapText="1"/>
    </xf>
    <xf numFmtId="0" fontId="23" fillId="0" borderId="59" xfId="0" applyFont="1" applyBorder="1" applyAlignment="1">
      <alignment horizontal="center" vertical="center" wrapText="1"/>
    </xf>
    <xf numFmtId="17" fontId="11" fillId="6" borderId="2" xfId="0" applyNumberFormat="1" applyFont="1" applyFill="1" applyBorder="1" applyAlignment="1">
      <alignment horizontal="center" vertical="center" wrapText="1"/>
    </xf>
    <xf numFmtId="17" fontId="11" fillId="6" borderId="13" xfId="0" applyNumberFormat="1" applyFont="1" applyFill="1" applyBorder="1" applyAlignment="1">
      <alignment horizontal="center" vertical="center" wrapText="1"/>
    </xf>
    <xf numFmtId="17" fontId="11" fillId="6" borderId="31" xfId="0" applyNumberFormat="1" applyFont="1" applyFill="1" applyBorder="1" applyAlignment="1">
      <alignment horizontal="center" vertical="center" wrapText="1"/>
    </xf>
    <xf numFmtId="17" fontId="11" fillId="5" borderId="2" xfId="0" applyNumberFormat="1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 wrapText="1"/>
    </xf>
    <xf numFmtId="2" fontId="24" fillId="5" borderId="2" xfId="0" applyNumberFormat="1" applyFont="1" applyFill="1" applyBorder="1" applyAlignment="1">
      <alignment horizontal="center" vertical="center" wrapText="1"/>
    </xf>
    <xf numFmtId="2" fontId="11" fillId="5" borderId="2" xfId="0" applyNumberFormat="1" applyFont="1" applyFill="1" applyBorder="1" applyAlignment="1">
      <alignment horizontal="center" vertical="center" wrapText="1"/>
    </xf>
    <xf numFmtId="0" fontId="23" fillId="0" borderId="59" xfId="0" applyFont="1" applyBorder="1" applyAlignment="1">
      <alignment horizontal="center"/>
    </xf>
    <xf numFmtId="0" fontId="25" fillId="7" borderId="60" xfId="0" applyFont="1" applyFill="1" applyBorder="1"/>
    <xf numFmtId="0" fontId="25" fillId="7" borderId="57" xfId="0" applyFont="1" applyFill="1" applyBorder="1"/>
    <xf numFmtId="0" fontId="25" fillId="7" borderId="2" xfId="0" applyFont="1" applyFill="1" applyBorder="1"/>
    <xf numFmtId="1" fontId="25" fillId="7" borderId="14" xfId="0" applyNumberFormat="1" applyFont="1" applyFill="1" applyBorder="1"/>
    <xf numFmtId="2" fontId="25" fillId="7" borderId="2" xfId="0" applyNumberFormat="1" applyFont="1" applyFill="1" applyBorder="1"/>
    <xf numFmtId="2" fontId="25" fillId="7" borderId="31" xfId="0" applyNumberFormat="1" applyFont="1" applyFill="1" applyBorder="1"/>
    <xf numFmtId="0" fontId="25" fillId="0" borderId="32" xfId="0" applyFont="1" applyBorder="1" applyAlignment="1">
      <alignment vertical="center"/>
    </xf>
    <xf numFmtId="0" fontId="25" fillId="0" borderId="24" xfId="0" applyFont="1" applyBorder="1" applyAlignment="1">
      <alignment vertical="center"/>
    </xf>
    <xf numFmtId="0" fontId="25" fillId="0" borderId="62" xfId="0" applyFont="1" applyBorder="1" applyAlignment="1">
      <alignment horizontal="left"/>
    </xf>
    <xf numFmtId="0" fontId="23" fillId="9" borderId="3" xfId="0" applyFont="1" applyFill="1" applyBorder="1" applyAlignment="1">
      <alignment horizontal="left"/>
    </xf>
    <xf numFmtId="2" fontId="23" fillId="7" borderId="3" xfId="0" applyNumberFormat="1" applyFont="1" applyFill="1" applyBorder="1"/>
    <xf numFmtId="0" fontId="25" fillId="7" borderId="62" xfId="0" applyFont="1" applyFill="1" applyBorder="1"/>
    <xf numFmtId="0" fontId="25" fillId="7" borderId="15" xfId="0" applyFont="1" applyFill="1" applyBorder="1"/>
    <xf numFmtId="0" fontId="25" fillId="7" borderId="0" xfId="0" applyFont="1" applyFill="1"/>
    <xf numFmtId="0" fontId="25" fillId="7" borderId="41" xfId="0" applyFont="1" applyFill="1" applyBorder="1"/>
    <xf numFmtId="1" fontId="25" fillId="7" borderId="53" xfId="0" applyNumberFormat="1" applyFont="1" applyFill="1" applyBorder="1"/>
    <xf numFmtId="2" fontId="25" fillId="7" borderId="41" xfId="0" applyNumberFormat="1" applyFont="1" applyFill="1" applyBorder="1"/>
    <xf numFmtId="0" fontId="25" fillId="7" borderId="31" xfId="0" applyFont="1" applyFill="1" applyBorder="1"/>
    <xf numFmtId="0" fontId="25" fillId="7" borderId="6" xfId="0" applyFont="1" applyFill="1" applyBorder="1"/>
    <xf numFmtId="1" fontId="25" fillId="7" borderId="22" xfId="0" applyNumberFormat="1" applyFont="1" applyFill="1" applyBorder="1"/>
    <xf numFmtId="2" fontId="25" fillId="7" borderId="6" xfId="0" applyNumberFormat="1" applyFont="1" applyFill="1" applyBorder="1"/>
    <xf numFmtId="0" fontId="25" fillId="0" borderId="62" xfId="0" applyFont="1" applyBorder="1"/>
    <xf numFmtId="2" fontId="23" fillId="7" borderId="28" xfId="0" applyNumberFormat="1" applyFont="1" applyFill="1" applyBorder="1"/>
    <xf numFmtId="2" fontId="23" fillId="7" borderId="45" xfId="0" applyNumberFormat="1" applyFont="1" applyFill="1" applyBorder="1"/>
    <xf numFmtId="2" fontId="23" fillId="7" borderId="52" xfId="0" applyNumberFormat="1" applyFont="1" applyFill="1" applyBorder="1"/>
    <xf numFmtId="0" fontId="25" fillId="0" borderId="0" xfId="0" applyFont="1"/>
    <xf numFmtId="2" fontId="5" fillId="0" borderId="0" xfId="0" applyNumberFormat="1" applyFont="1" applyAlignment="1">
      <alignment horizontal="center"/>
    </xf>
    <xf numFmtId="0" fontId="25" fillId="7" borderId="64" xfId="0" applyFont="1" applyFill="1" applyBorder="1" applyAlignment="1">
      <alignment horizontal="left" wrapText="1"/>
    </xf>
    <xf numFmtId="0" fontId="25" fillId="7" borderId="65" xfId="0" applyFont="1" applyFill="1" applyBorder="1" applyAlignment="1">
      <alignment horizontal="left" wrapText="1"/>
    </xf>
    <xf numFmtId="0" fontId="25" fillId="0" borderId="47" xfId="0" applyFont="1" applyBorder="1" applyAlignment="1">
      <alignment horizontal="center" wrapText="1"/>
    </xf>
    <xf numFmtId="0" fontId="25" fillId="0" borderId="18" xfId="0" applyFont="1" applyBorder="1" applyAlignment="1">
      <alignment horizontal="center" wrapText="1"/>
    </xf>
    <xf numFmtId="0" fontId="25" fillId="0" borderId="21" xfId="0" applyFont="1" applyBorder="1" applyAlignment="1">
      <alignment horizontal="center" wrapText="1"/>
    </xf>
    <xf numFmtId="0" fontId="25" fillId="0" borderId="44" xfId="0" applyFont="1" applyBorder="1" applyAlignment="1">
      <alignment horizontal="center" wrapText="1"/>
    </xf>
    <xf numFmtId="0" fontId="25" fillId="0" borderId="20" xfId="0" applyFont="1" applyBorder="1" applyAlignment="1">
      <alignment horizontal="center" wrapText="1"/>
    </xf>
    <xf numFmtId="0" fontId="25" fillId="0" borderId="24" xfId="0" applyFont="1" applyBorder="1" applyAlignment="1">
      <alignment horizontal="center" wrapText="1"/>
    </xf>
    <xf numFmtId="0" fontId="25" fillId="0" borderId="48" xfId="0" applyFont="1" applyBorder="1" applyAlignment="1">
      <alignment horizontal="center" wrapText="1"/>
    </xf>
    <xf numFmtId="0" fontId="25" fillId="0" borderId="38" xfId="0" applyFont="1" applyBorder="1" applyAlignment="1">
      <alignment horizontal="center" wrapText="1"/>
    </xf>
    <xf numFmtId="0" fontId="25" fillId="0" borderId="39" xfId="0" applyFont="1" applyBorder="1" applyAlignment="1">
      <alignment horizontal="center" wrapText="1"/>
    </xf>
    <xf numFmtId="0" fontId="25" fillId="7" borderId="19" xfId="0" applyFont="1" applyFill="1" applyBorder="1"/>
    <xf numFmtId="0" fontId="25" fillId="7" borderId="46" xfId="0" applyFont="1" applyFill="1" applyBorder="1"/>
    <xf numFmtId="0" fontId="25" fillId="7" borderId="26" xfId="0" applyFont="1" applyFill="1" applyBorder="1"/>
    <xf numFmtId="0" fontId="25" fillId="0" borderId="47" xfId="0" applyFont="1" applyBorder="1" applyAlignment="1">
      <alignment horizontal="center"/>
    </xf>
    <xf numFmtId="0" fontId="25" fillId="0" borderId="18" xfId="0" applyFont="1" applyBorder="1" applyAlignment="1">
      <alignment horizontal="center"/>
    </xf>
    <xf numFmtId="0" fontId="25" fillId="0" borderId="21" xfId="0" applyFont="1" applyBorder="1" applyAlignment="1">
      <alignment horizontal="center"/>
    </xf>
    <xf numFmtId="0" fontId="25" fillId="0" borderId="44" xfId="0" applyFont="1" applyBorder="1" applyAlignment="1">
      <alignment horizontal="center"/>
    </xf>
    <xf numFmtId="0" fontId="25" fillId="0" borderId="20" xfId="0" applyFont="1" applyBorder="1" applyAlignment="1">
      <alignment horizontal="center"/>
    </xf>
    <xf numFmtId="0" fontId="25" fillId="0" borderId="24" xfId="0" applyFont="1" applyBorder="1" applyAlignment="1">
      <alignment horizontal="center"/>
    </xf>
    <xf numFmtId="0" fontId="25" fillId="0" borderId="48" xfId="0" applyFont="1" applyBorder="1" applyAlignment="1">
      <alignment horizontal="center"/>
    </xf>
    <xf numFmtId="0" fontId="25" fillId="0" borderId="38" xfId="0" applyFont="1" applyBorder="1" applyAlignment="1">
      <alignment horizontal="center"/>
    </xf>
    <xf numFmtId="0" fontId="25" fillId="0" borderId="39" xfId="0" applyFont="1" applyBorder="1" applyAlignment="1">
      <alignment horizontal="center"/>
    </xf>
    <xf numFmtId="0" fontId="27" fillId="4" borderId="3" xfId="0" applyFont="1" applyFill="1" applyBorder="1" applyAlignment="1">
      <alignment horizontal="right" vertical="center" wrapText="1"/>
    </xf>
    <xf numFmtId="3" fontId="8" fillId="0" borderId="22" xfId="0" applyNumberFormat="1" applyFont="1" applyBorder="1" applyAlignment="1">
      <alignment horizontal="center"/>
    </xf>
    <xf numFmtId="3" fontId="9" fillId="0" borderId="3" xfId="0" applyNumberFormat="1" applyFont="1" applyBorder="1" applyAlignment="1">
      <alignment horizontal="center"/>
    </xf>
    <xf numFmtId="0" fontId="9" fillId="23" borderId="120" xfId="0" applyFont="1" applyFill="1" applyBorder="1" applyAlignment="1">
      <alignment wrapText="1"/>
    </xf>
    <xf numFmtId="0" fontId="9" fillId="23" borderId="120" xfId="0" applyFont="1" applyFill="1" applyBorder="1"/>
    <xf numFmtId="0" fontId="6" fillId="9" borderId="1" xfId="1" applyFill="1" applyAlignment="1">
      <alignment horizontal="left" wrapText="1"/>
    </xf>
    <xf numFmtId="0" fontId="6" fillId="9" borderId="1" xfId="1" applyFill="1"/>
    <xf numFmtId="0" fontId="6" fillId="0" borderId="1" xfId="1" applyAlignment="1">
      <alignment horizontal="left" wrapText="1"/>
    </xf>
    <xf numFmtId="0" fontId="6" fillId="8" borderId="1" xfId="1" applyFill="1" applyAlignment="1">
      <alignment horizontal="left" wrapText="1"/>
    </xf>
    <xf numFmtId="0" fontId="9" fillId="23" borderId="121" xfId="0" applyFont="1" applyFill="1" applyBorder="1" applyAlignment="1">
      <alignment horizontal="left" wrapText="1"/>
    </xf>
    <xf numFmtId="0" fontId="9" fillId="23" borderId="121" xfId="0" applyFont="1" applyFill="1" applyBorder="1"/>
    <xf numFmtId="0" fontId="8" fillId="0" borderId="123" xfId="0" applyFont="1" applyBorder="1" applyAlignment="1">
      <alignment horizontal="center" vertical="center"/>
    </xf>
    <xf numFmtId="2" fontId="7" fillId="5" borderId="122" xfId="0" applyNumberFormat="1" applyFont="1" applyFill="1" applyBorder="1" applyAlignment="1">
      <alignment horizontal="center" vertical="center"/>
    </xf>
    <xf numFmtId="1" fontId="19" fillId="0" borderId="0" xfId="0" applyNumberFormat="1" applyFont="1"/>
    <xf numFmtId="0" fontId="21" fillId="0" borderId="0" xfId="0" applyFont="1" applyAlignment="1">
      <alignment horizontal="center" vertical="center"/>
    </xf>
    <xf numFmtId="0" fontId="29" fillId="0" borderId="0" xfId="0" applyFont="1"/>
    <xf numFmtId="0" fontId="29" fillId="0" borderId="0" xfId="0" applyFont="1" applyAlignment="1">
      <alignment horizontal="center" vertical="center"/>
    </xf>
    <xf numFmtId="1" fontId="29" fillId="0" borderId="0" xfId="0" applyNumberFormat="1" applyFont="1"/>
    <xf numFmtId="0" fontId="29" fillId="0" borderId="0" xfId="0" applyFont="1" applyAlignment="1">
      <alignment horizontal="left"/>
    </xf>
    <xf numFmtId="0" fontId="29" fillId="0" borderId="0" xfId="0" applyFont="1" applyAlignment="1">
      <alignment horizontal="center"/>
    </xf>
    <xf numFmtId="1" fontId="29" fillId="0" borderId="0" xfId="0" applyNumberFormat="1" applyFont="1" applyAlignment="1">
      <alignment horizontal="center"/>
    </xf>
    <xf numFmtId="2" fontId="29" fillId="0" borderId="0" xfId="0" applyNumberFormat="1" applyFont="1" applyAlignment="1">
      <alignment horizontal="center"/>
    </xf>
    <xf numFmtId="0" fontId="32" fillId="0" borderId="0" xfId="0" applyFont="1"/>
    <xf numFmtId="0" fontId="32" fillId="0" borderId="0" xfId="0" applyFont="1" applyAlignment="1">
      <alignment horizontal="center" vertical="center"/>
    </xf>
    <xf numFmtId="2" fontId="32" fillId="0" borderId="0" xfId="0" applyNumberFormat="1" applyFont="1"/>
    <xf numFmtId="0" fontId="34" fillId="0" borderId="0" xfId="0" applyFont="1" applyAlignment="1">
      <alignment wrapText="1"/>
    </xf>
    <xf numFmtId="3" fontId="32" fillId="0" borderId="0" xfId="0" applyNumberFormat="1" applyFont="1"/>
    <xf numFmtId="0" fontId="32" fillId="0" borderId="0" xfId="0" applyFont="1" applyAlignment="1">
      <alignment horizontal="left"/>
    </xf>
    <xf numFmtId="0" fontId="32" fillId="0" borderId="0" xfId="0" applyFont="1" applyAlignment="1">
      <alignment horizontal="center"/>
    </xf>
    <xf numFmtId="1" fontId="32" fillId="0" borderId="0" xfId="0" applyNumberFormat="1" applyFont="1" applyAlignment="1">
      <alignment horizontal="center"/>
    </xf>
    <xf numFmtId="0" fontId="34" fillId="0" borderId="0" xfId="0" applyFont="1"/>
    <xf numFmtId="0" fontId="33" fillId="0" borderId="0" xfId="0" applyFont="1"/>
    <xf numFmtId="1" fontId="33" fillId="0" borderId="0" xfId="0" applyNumberFormat="1" applyFont="1"/>
    <xf numFmtId="2" fontId="33" fillId="0" borderId="0" xfId="0" applyNumberFormat="1" applyFont="1"/>
    <xf numFmtId="0" fontId="33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1" fontId="32" fillId="0" borderId="0" xfId="0" applyNumberFormat="1" applyFont="1"/>
    <xf numFmtId="0" fontId="34" fillId="0" borderId="0" xfId="0" applyFont="1" applyAlignment="1">
      <alignment horizontal="center" vertical="center"/>
    </xf>
    <xf numFmtId="0" fontId="38" fillId="0" borderId="0" xfId="0" applyFont="1"/>
    <xf numFmtId="17" fontId="32" fillId="0" borderId="0" xfId="0" applyNumberFormat="1" applyFont="1"/>
    <xf numFmtId="2" fontId="32" fillId="0" borderId="0" xfId="0" applyNumberFormat="1" applyFont="1" applyAlignment="1">
      <alignment horizontal="center"/>
    </xf>
    <xf numFmtId="1" fontId="8" fillId="0" borderId="21" xfId="0" applyNumberFormat="1" applyFont="1" applyBorder="1" applyAlignment="1">
      <alignment horizontal="center" vertical="center"/>
    </xf>
    <xf numFmtId="1" fontId="8" fillId="0" borderId="24" xfId="0" applyNumberFormat="1" applyFont="1" applyBorder="1" applyAlignment="1">
      <alignment horizontal="center" vertical="center"/>
    </xf>
    <xf numFmtId="0" fontId="40" fillId="0" borderId="0" xfId="0" applyFont="1" applyAlignment="1">
      <alignment horizontal="center"/>
    </xf>
    <xf numFmtId="0" fontId="7" fillId="0" borderId="129" xfId="0" applyFont="1" applyBorder="1" applyAlignment="1">
      <alignment vertical="center"/>
    </xf>
    <xf numFmtId="0" fontId="0" fillId="0" borderId="123" xfId="0" applyBorder="1" applyAlignment="1">
      <alignment horizontal="center"/>
    </xf>
    <xf numFmtId="0" fontId="0" fillId="0" borderId="133" xfId="0" applyBorder="1" applyAlignment="1">
      <alignment horizontal="center"/>
    </xf>
    <xf numFmtId="0" fontId="33" fillId="0" borderId="0" xfId="0" applyFont="1" applyAlignment="1">
      <alignment horizontal="center"/>
    </xf>
    <xf numFmtId="0" fontId="35" fillId="0" borderId="0" xfId="0" applyFont="1" applyAlignment="1">
      <alignment horizontal="center" wrapText="1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 wrapText="1"/>
    </xf>
    <xf numFmtId="167" fontId="35" fillId="0" borderId="0" xfId="0" applyNumberFormat="1" applyFont="1" applyAlignment="1">
      <alignment horizontal="center" vertical="center"/>
    </xf>
    <xf numFmtId="0" fontId="35" fillId="0" borderId="0" xfId="0" applyFont="1"/>
    <xf numFmtId="0" fontId="35" fillId="0" borderId="0" xfId="0" applyFont="1" applyAlignment="1">
      <alignment horizontal="center"/>
    </xf>
    <xf numFmtId="1" fontId="35" fillId="0" borderId="0" xfId="0" applyNumberFormat="1" applyFont="1" applyAlignment="1">
      <alignment horizontal="center"/>
    </xf>
    <xf numFmtId="0" fontId="35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1" fillId="0" borderId="0" xfId="0" applyFont="1"/>
    <xf numFmtId="0" fontId="31" fillId="0" borderId="0" xfId="0" applyFont="1" applyAlignment="1">
      <alignment horizontal="center"/>
    </xf>
    <xf numFmtId="0" fontId="31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1" fontId="31" fillId="0" borderId="0" xfId="0" applyNumberFormat="1" applyFont="1" applyAlignment="1">
      <alignment horizontal="center" vertical="center"/>
    </xf>
    <xf numFmtId="165" fontId="31" fillId="0" borderId="0" xfId="0" applyNumberFormat="1" applyFont="1" applyAlignment="1">
      <alignment horizontal="center" vertical="center"/>
    </xf>
    <xf numFmtId="165" fontId="43" fillId="0" borderId="0" xfId="0" applyNumberFormat="1" applyFont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165" fontId="33" fillId="0" borderId="0" xfId="0" applyNumberFormat="1" applyFont="1"/>
    <xf numFmtId="3" fontId="33" fillId="0" borderId="0" xfId="0" applyNumberFormat="1" applyFont="1"/>
    <xf numFmtId="17" fontId="7" fillId="5" borderId="141" xfId="0" applyNumberFormat="1" applyFont="1" applyFill="1" applyBorder="1" applyAlignment="1">
      <alignment horizontal="center" vertical="center"/>
    </xf>
    <xf numFmtId="17" fontId="7" fillId="5" borderId="142" xfId="0" applyNumberFormat="1" applyFont="1" applyFill="1" applyBorder="1" applyAlignment="1">
      <alignment horizontal="center" vertical="center"/>
    </xf>
    <xf numFmtId="17" fontId="7" fillId="5" borderId="143" xfId="0" applyNumberFormat="1" applyFont="1" applyFill="1" applyBorder="1" applyAlignment="1">
      <alignment horizontal="center" vertical="center"/>
    </xf>
    <xf numFmtId="1" fontId="20" fillId="5" borderId="144" xfId="0" applyNumberFormat="1" applyFont="1" applyFill="1" applyBorder="1" applyAlignment="1">
      <alignment horizontal="center" vertical="center" wrapText="1"/>
    </xf>
    <xf numFmtId="0" fontId="7" fillId="5" borderId="147" xfId="0" applyFont="1" applyFill="1" applyBorder="1" applyAlignment="1">
      <alignment horizontal="center" vertical="center"/>
    </xf>
    <xf numFmtId="1" fontId="31" fillId="0" borderId="0" xfId="0" applyNumberFormat="1" applyFont="1"/>
    <xf numFmtId="0" fontId="36" fillId="0" borderId="0" xfId="10" applyFont="1" applyBorder="1" applyAlignment="1" applyProtection="1">
      <alignment horizontal="center" wrapText="1"/>
    </xf>
    <xf numFmtId="1" fontId="36" fillId="0" borderId="0" xfId="0" applyNumberFormat="1" applyFont="1" applyAlignment="1">
      <alignment horizontal="center" vertical="center"/>
    </xf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5" fillId="27" borderId="134" xfId="0" applyFont="1" applyFill="1" applyBorder="1" applyAlignment="1">
      <alignment vertical="center"/>
    </xf>
    <xf numFmtId="0" fontId="5" fillId="0" borderId="182" xfId="0" applyFont="1" applyBorder="1"/>
    <xf numFmtId="0" fontId="11" fillId="27" borderId="183" xfId="0" applyFont="1" applyFill="1" applyBorder="1" applyAlignment="1">
      <alignment vertical="center"/>
    </xf>
    <xf numFmtId="17" fontId="7" fillId="6" borderId="184" xfId="0" applyNumberFormat="1" applyFont="1" applyFill="1" applyBorder="1" applyAlignment="1">
      <alignment horizontal="center" vertical="center"/>
    </xf>
    <xf numFmtId="43" fontId="0" fillId="0" borderId="0" xfId="13" applyFont="1" applyFill="1"/>
    <xf numFmtId="2" fontId="42" fillId="0" borderId="149" xfId="13" applyNumberFormat="1" applyFont="1" applyFill="1" applyBorder="1" applyAlignment="1">
      <alignment horizontal="center" vertical="center"/>
    </xf>
    <xf numFmtId="17" fontId="7" fillId="5" borderId="122" xfId="0" applyNumberFormat="1" applyFont="1" applyFill="1" applyBorder="1" applyAlignment="1">
      <alignment horizontal="center" vertical="center"/>
    </xf>
    <xf numFmtId="0" fontId="7" fillId="4" borderId="140" xfId="0" applyFont="1" applyFill="1" applyBorder="1" applyAlignment="1">
      <alignment horizontal="center"/>
    </xf>
    <xf numFmtId="0" fontId="7" fillId="4" borderId="141" xfId="0" applyFont="1" applyFill="1" applyBorder="1" applyAlignment="1">
      <alignment horizontal="center"/>
    </xf>
    <xf numFmtId="0" fontId="7" fillId="4" borderId="185" xfId="0" applyFont="1" applyFill="1" applyBorder="1" applyAlignment="1">
      <alignment horizontal="center"/>
    </xf>
    <xf numFmtId="0" fontId="7" fillId="4" borderId="189" xfId="0" applyFont="1" applyFill="1" applyBorder="1" applyAlignment="1">
      <alignment horizontal="center"/>
    </xf>
    <xf numFmtId="0" fontId="7" fillId="4" borderId="193" xfId="0" applyFont="1" applyFill="1" applyBorder="1" applyAlignment="1">
      <alignment horizontal="center"/>
    </xf>
    <xf numFmtId="0" fontId="7" fillId="4" borderId="194" xfId="0" applyFont="1" applyFill="1" applyBorder="1" applyAlignment="1">
      <alignment horizontal="center"/>
    </xf>
    <xf numFmtId="0" fontId="7" fillId="4" borderId="195" xfId="0" applyFont="1" applyFill="1" applyBorder="1" applyAlignment="1">
      <alignment horizontal="center"/>
    </xf>
    <xf numFmtId="0" fontId="7" fillId="4" borderId="196" xfId="0" applyFont="1" applyFill="1" applyBorder="1" applyAlignment="1">
      <alignment horizontal="center"/>
    </xf>
    <xf numFmtId="0" fontId="7" fillId="4" borderId="197" xfId="0" applyFont="1" applyFill="1" applyBorder="1" applyAlignment="1">
      <alignment horizontal="center"/>
    </xf>
    <xf numFmtId="0" fontId="7" fillId="4" borderId="179" xfId="0" applyFont="1" applyFill="1" applyBorder="1" applyAlignment="1">
      <alignment horizontal="center"/>
    </xf>
    <xf numFmtId="0" fontId="7" fillId="4" borderId="129" xfId="0" applyFont="1" applyFill="1" applyBorder="1" applyAlignment="1">
      <alignment horizontal="center"/>
    </xf>
    <xf numFmtId="1" fontId="46" fillId="5" borderId="31" xfId="0" applyNumberFormat="1" applyFont="1" applyFill="1" applyBorder="1" applyAlignment="1">
      <alignment horizontal="center" vertical="center" wrapText="1"/>
    </xf>
    <xf numFmtId="17" fontId="45" fillId="5" borderId="122" xfId="0" applyNumberFormat="1" applyFont="1" applyFill="1" applyBorder="1" applyAlignment="1">
      <alignment horizontal="center" vertical="center"/>
    </xf>
    <xf numFmtId="0" fontId="7" fillId="4" borderId="144" xfId="0" applyFont="1" applyFill="1" applyBorder="1" applyAlignment="1">
      <alignment horizontal="center"/>
    </xf>
    <xf numFmtId="1" fontId="31" fillId="0" borderId="0" xfId="0" applyNumberFormat="1" applyFont="1" applyAlignment="1">
      <alignment horizontal="left" vertical="center"/>
    </xf>
    <xf numFmtId="0" fontId="50" fillId="0" borderId="0" xfId="0" applyFont="1" applyAlignment="1">
      <alignment horizontal="center"/>
    </xf>
    <xf numFmtId="0" fontId="7" fillId="5" borderId="205" xfId="0" applyFont="1" applyFill="1" applyBorder="1" applyAlignment="1">
      <alignment horizontal="left" vertical="center"/>
    </xf>
    <xf numFmtId="17" fontId="7" fillId="5" borderId="189" xfId="0" applyNumberFormat="1" applyFont="1" applyFill="1" applyBorder="1" applyAlignment="1">
      <alignment horizontal="center" vertical="center"/>
    </xf>
    <xf numFmtId="17" fontId="7" fillId="5" borderId="206" xfId="0" applyNumberFormat="1" applyFont="1" applyFill="1" applyBorder="1" applyAlignment="1">
      <alignment horizontal="center" vertical="center"/>
    </xf>
    <xf numFmtId="0" fontId="7" fillId="5" borderId="189" xfId="0" applyFont="1" applyFill="1" applyBorder="1" applyAlignment="1">
      <alignment horizontal="center" vertical="center"/>
    </xf>
    <xf numFmtId="3" fontId="7" fillId="5" borderId="207" xfId="0" applyNumberFormat="1" applyFont="1" applyFill="1" applyBorder="1" applyAlignment="1">
      <alignment horizontal="center" vertical="center"/>
    </xf>
    <xf numFmtId="3" fontId="7" fillId="5" borderId="146" xfId="0" applyNumberFormat="1" applyFont="1" applyFill="1" applyBorder="1" applyAlignment="1">
      <alignment horizontal="center" vertical="center"/>
    </xf>
    <xf numFmtId="2" fontId="7" fillId="5" borderId="148" xfId="0" applyNumberFormat="1" applyFont="1" applyFill="1" applyBorder="1" applyAlignment="1">
      <alignment horizontal="center" vertical="center"/>
    </xf>
    <xf numFmtId="1" fontId="11" fillId="5" borderId="208" xfId="0" applyNumberFormat="1" applyFont="1" applyFill="1" applyBorder="1" applyAlignment="1">
      <alignment horizontal="center" vertical="center" wrapText="1"/>
    </xf>
    <xf numFmtId="0" fontId="52" fillId="0" borderId="0" xfId="0" applyFont="1" applyAlignment="1">
      <alignment wrapText="1"/>
    </xf>
    <xf numFmtId="0" fontId="52" fillId="0" borderId="0" xfId="0" applyFont="1" applyAlignment="1">
      <alignment horizontal="center" vertical="center" wrapText="1"/>
    </xf>
    <xf numFmtId="0" fontId="41" fillId="0" borderId="0" xfId="0" applyFont="1"/>
    <xf numFmtId="0" fontId="53" fillId="0" borderId="0" xfId="0" applyFont="1"/>
    <xf numFmtId="1" fontId="41" fillId="0" borderId="0" xfId="0" applyNumberFormat="1" applyFont="1"/>
    <xf numFmtId="0" fontId="41" fillId="0" borderId="0" xfId="0" applyFont="1" applyAlignment="1">
      <alignment horizontal="left"/>
    </xf>
    <xf numFmtId="0" fontId="41" fillId="0" borderId="0" xfId="0" applyFont="1" applyAlignment="1">
      <alignment horizontal="center"/>
    </xf>
    <xf numFmtId="0" fontId="41" fillId="0" borderId="0" xfId="0" applyFont="1" applyAlignment="1">
      <alignment horizontal="center" vertical="center"/>
    </xf>
    <xf numFmtId="1" fontId="41" fillId="0" borderId="0" xfId="0" applyNumberFormat="1" applyFont="1" applyAlignment="1">
      <alignment horizontal="center"/>
    </xf>
    <xf numFmtId="0" fontId="52" fillId="0" borderId="0" xfId="0" applyFont="1"/>
    <xf numFmtId="0" fontId="52" fillId="0" borderId="0" xfId="0" applyFont="1" applyAlignment="1">
      <alignment horizontal="center" vertical="center"/>
    </xf>
    <xf numFmtId="17" fontId="41" fillId="0" borderId="0" xfId="0" applyNumberFormat="1" applyFont="1"/>
    <xf numFmtId="1" fontId="7" fillId="5" borderId="122" xfId="0" applyNumberFormat="1" applyFont="1" applyFill="1" applyBorder="1" applyAlignment="1">
      <alignment horizontal="center" vertical="center"/>
    </xf>
    <xf numFmtId="17" fontId="23" fillId="9" borderId="209" xfId="0" applyNumberFormat="1" applyFont="1" applyFill="1" applyBorder="1" applyAlignment="1">
      <alignment horizontal="center" wrapText="1"/>
    </xf>
    <xf numFmtId="0" fontId="27" fillId="9" borderId="122" xfId="0" applyFont="1" applyFill="1" applyBorder="1" applyAlignment="1">
      <alignment horizontal="center" wrapText="1"/>
    </xf>
    <xf numFmtId="0" fontId="11" fillId="4" borderId="11" xfId="0" applyFont="1" applyFill="1" applyBorder="1" applyAlignment="1">
      <alignment horizontal="center"/>
    </xf>
    <xf numFmtId="0" fontId="11" fillId="4" borderId="122" xfId="0" applyFont="1" applyFill="1" applyBorder="1" applyAlignment="1">
      <alignment horizontal="center"/>
    </xf>
    <xf numFmtId="0" fontId="9" fillId="5" borderId="40" xfId="0" applyFont="1" applyFill="1" applyBorder="1" applyAlignment="1">
      <alignment horizontal="right"/>
    </xf>
    <xf numFmtId="0" fontId="9" fillId="5" borderId="122" xfId="0" applyFont="1" applyFill="1" applyBorder="1" applyAlignment="1">
      <alignment horizontal="right"/>
    </xf>
    <xf numFmtId="0" fontId="36" fillId="0" borderId="0" xfId="0" applyFont="1" applyAlignment="1">
      <alignment horizontal="center"/>
    </xf>
    <xf numFmtId="0" fontId="7" fillId="4" borderId="122" xfId="0" applyFont="1" applyFill="1" applyBorder="1" applyAlignment="1">
      <alignment horizontal="center"/>
    </xf>
    <xf numFmtId="3" fontId="9" fillId="0" borderId="11" xfId="0" applyNumberFormat="1" applyFont="1" applyBorder="1" applyAlignment="1">
      <alignment horizontal="center"/>
    </xf>
    <xf numFmtId="17" fontId="7" fillId="4" borderId="136" xfId="0" applyNumberFormat="1" applyFont="1" applyFill="1" applyBorder="1" applyAlignment="1">
      <alignment horizontal="center"/>
    </xf>
    <xf numFmtId="0" fontId="7" fillId="4" borderId="14" xfId="0" applyFont="1" applyFill="1" applyBorder="1" applyAlignment="1">
      <alignment horizontal="center"/>
    </xf>
    <xf numFmtId="2" fontId="29" fillId="0" borderId="190" xfId="0" applyNumberFormat="1" applyFont="1" applyBorder="1" applyAlignment="1">
      <alignment horizontal="center"/>
    </xf>
    <xf numFmtId="3" fontId="29" fillId="0" borderId="6" xfId="0" applyNumberFormat="1" applyFont="1" applyBorder="1" applyAlignment="1">
      <alignment horizontal="center"/>
    </xf>
    <xf numFmtId="2" fontId="29" fillId="0" borderId="186" xfId="0" applyNumberFormat="1" applyFont="1" applyBorder="1" applyAlignment="1">
      <alignment horizontal="center"/>
    </xf>
    <xf numFmtId="0" fontId="9" fillId="5" borderId="122" xfId="0" applyFont="1" applyFill="1" applyBorder="1" applyAlignment="1">
      <alignment horizontal="center" vertical="center"/>
    </xf>
    <xf numFmtId="0" fontId="7" fillId="5" borderId="213" xfId="0" applyFont="1" applyFill="1" applyBorder="1" applyAlignment="1">
      <alignment horizontal="right"/>
    </xf>
    <xf numFmtId="3" fontId="29" fillId="0" borderId="22" xfId="0" applyNumberFormat="1" applyFont="1" applyBorder="1" applyAlignment="1">
      <alignment horizontal="center"/>
    </xf>
    <xf numFmtId="3" fontId="7" fillId="0" borderId="2" xfId="0" applyNumberFormat="1" applyFont="1" applyBorder="1" applyAlignment="1">
      <alignment horizontal="center" vertical="center"/>
    </xf>
    <xf numFmtId="1" fontId="8" fillId="0" borderId="26" xfId="0" applyNumberFormat="1" applyFont="1" applyBorder="1" applyAlignment="1">
      <alignment horizontal="center" vertical="center"/>
    </xf>
    <xf numFmtId="1" fontId="8" fillId="0" borderId="27" xfId="0" applyNumberFormat="1" applyFont="1" applyBorder="1" applyAlignment="1">
      <alignment horizontal="center" vertical="center"/>
    </xf>
    <xf numFmtId="1" fontId="8" fillId="0" borderId="72" xfId="0" applyNumberFormat="1" applyFont="1" applyBorder="1" applyAlignment="1">
      <alignment horizontal="center"/>
    </xf>
    <xf numFmtId="1" fontId="8" fillId="0" borderId="123" xfId="0" applyNumberFormat="1" applyFont="1" applyBorder="1" applyAlignment="1">
      <alignment horizontal="center" vertical="center"/>
    </xf>
    <xf numFmtId="1" fontId="8" fillId="0" borderId="123" xfId="0" applyNumberFormat="1" applyFont="1" applyBorder="1" applyAlignment="1">
      <alignment horizontal="center"/>
    </xf>
    <xf numFmtId="0" fontId="8" fillId="0" borderId="133" xfId="0" applyFont="1" applyBorder="1" applyAlignment="1">
      <alignment horizontal="center" vertical="center"/>
    </xf>
    <xf numFmtId="1" fontId="8" fillId="0" borderId="133" xfId="0" applyNumberFormat="1" applyFont="1" applyBorder="1" applyAlignment="1">
      <alignment horizontal="center" vertical="center"/>
    </xf>
    <xf numFmtId="1" fontId="8" fillId="0" borderId="133" xfId="0" applyNumberFormat="1" applyFont="1" applyBorder="1" applyAlignment="1">
      <alignment horizontal="center"/>
    </xf>
    <xf numFmtId="3" fontId="7" fillId="5" borderId="204" xfId="0" applyNumberFormat="1" applyFont="1" applyFill="1" applyBorder="1" applyAlignment="1">
      <alignment horizontal="center" vertical="center"/>
    </xf>
    <xf numFmtId="1" fontId="8" fillId="0" borderId="134" xfId="0" applyNumberFormat="1" applyFont="1" applyBorder="1" applyAlignment="1">
      <alignment horizontal="center"/>
    </xf>
    <xf numFmtId="3" fontId="7" fillId="0" borderId="180" xfId="0" applyNumberFormat="1" applyFont="1" applyBorder="1" applyAlignment="1">
      <alignment horizontal="center" vertical="center"/>
    </xf>
    <xf numFmtId="3" fontId="7" fillId="0" borderId="215" xfId="0" applyNumberFormat="1" applyFont="1" applyBorder="1" applyAlignment="1">
      <alignment horizontal="center" vertical="center"/>
    </xf>
    <xf numFmtId="1" fontId="8" fillId="0" borderId="182" xfId="0" applyNumberFormat="1" applyFont="1" applyBorder="1" applyAlignment="1">
      <alignment horizontal="center"/>
    </xf>
    <xf numFmtId="0" fontId="13" fillId="5" borderId="183" xfId="0" applyFont="1" applyFill="1" applyBorder="1" applyAlignment="1">
      <alignment horizontal="left" vertical="center"/>
    </xf>
    <xf numFmtId="3" fontId="7" fillId="5" borderId="178" xfId="0" applyNumberFormat="1" applyFont="1" applyFill="1" applyBorder="1" applyAlignment="1">
      <alignment horizontal="center" vertical="center"/>
    </xf>
    <xf numFmtId="0" fontId="9" fillId="0" borderId="126" xfId="0" applyFont="1" applyBorder="1" applyAlignment="1">
      <alignment horizontal="left"/>
    </xf>
    <xf numFmtId="0" fontId="9" fillId="0" borderId="127" xfId="0" applyFont="1" applyBorder="1" applyAlignment="1">
      <alignment horizontal="left"/>
    </xf>
    <xf numFmtId="0" fontId="9" fillId="0" borderId="181" xfId="0" applyFont="1" applyBorder="1" applyAlignment="1">
      <alignment horizontal="left"/>
    </xf>
    <xf numFmtId="0" fontId="9" fillId="0" borderId="137" xfId="0" applyFont="1" applyBorder="1" applyAlignment="1">
      <alignment horizontal="left"/>
    </xf>
    <xf numFmtId="0" fontId="9" fillId="0" borderId="138" xfId="0" applyFont="1" applyBorder="1" applyAlignment="1">
      <alignment horizontal="left"/>
    </xf>
    <xf numFmtId="0" fontId="47" fillId="0" borderId="0" xfId="0" applyFont="1"/>
    <xf numFmtId="0" fontId="42" fillId="0" borderId="0" xfId="0" applyFont="1" applyAlignment="1">
      <alignment horizontal="right"/>
    </xf>
    <xf numFmtId="0" fontId="42" fillId="0" borderId="0" xfId="0" applyFont="1"/>
    <xf numFmtId="0" fontId="31" fillId="0" borderId="0" xfId="4" applyFont="1"/>
    <xf numFmtId="0" fontId="31" fillId="0" borderId="0" xfId="0" applyFont="1" applyAlignment="1">
      <alignment wrapText="1"/>
    </xf>
    <xf numFmtId="1" fontId="7" fillId="5" borderId="122" xfId="0" applyNumberFormat="1" applyFont="1" applyFill="1" applyBorder="1" applyAlignment="1">
      <alignment horizontal="center"/>
    </xf>
    <xf numFmtId="0" fontId="0" fillId="0" borderId="123" xfId="0" applyBorder="1" applyAlignment="1">
      <alignment horizontal="center" vertical="center"/>
    </xf>
    <xf numFmtId="0" fontId="9" fillId="0" borderId="209" xfId="0" applyFont="1" applyBorder="1" applyAlignment="1">
      <alignment horizontal="center" vertical="center"/>
    </xf>
    <xf numFmtId="0" fontId="11" fillId="25" borderId="122" xfId="0" applyFont="1" applyFill="1" applyBorder="1" applyAlignment="1">
      <alignment horizontal="center" vertical="center"/>
    </xf>
    <xf numFmtId="0" fontId="9" fillId="0" borderId="130" xfId="0" applyFont="1" applyBorder="1"/>
    <xf numFmtId="0" fontId="9" fillId="0" borderId="124" xfId="0" applyFont="1" applyBorder="1" applyAlignment="1">
      <alignment horizontal="center"/>
    </xf>
    <xf numFmtId="0" fontId="9" fillId="0" borderId="125" xfId="0" applyFont="1" applyBorder="1" applyAlignment="1">
      <alignment horizontal="center"/>
    </xf>
    <xf numFmtId="0" fontId="23" fillId="9" borderId="63" xfId="0" applyFont="1" applyFill="1" applyBorder="1" applyAlignment="1">
      <alignment horizontal="center"/>
    </xf>
    <xf numFmtId="0" fontId="0" fillId="0" borderId="133" xfId="0" applyBorder="1" applyAlignment="1">
      <alignment horizontal="center" vertical="center"/>
    </xf>
    <xf numFmtId="0" fontId="9" fillId="0" borderId="124" xfId="0" applyFont="1" applyBorder="1" applyAlignment="1">
      <alignment horizontal="center" vertical="center"/>
    </xf>
    <xf numFmtId="0" fontId="9" fillId="0" borderId="131" xfId="0" applyFont="1" applyBorder="1" applyAlignment="1">
      <alignment horizontal="center" vertical="center"/>
    </xf>
    <xf numFmtId="0" fontId="9" fillId="0" borderId="122" xfId="0" applyFont="1" applyBorder="1" applyAlignment="1">
      <alignment horizontal="center" vertical="center"/>
    </xf>
    <xf numFmtId="0" fontId="51" fillId="0" borderId="0" xfId="0" applyFont="1"/>
    <xf numFmtId="0" fontId="9" fillId="0" borderId="218" xfId="0" applyFont="1" applyBorder="1" applyAlignment="1">
      <alignment horizontal="center"/>
    </xf>
    <xf numFmtId="0" fontId="9" fillId="26" borderId="222" xfId="0" applyFont="1" applyFill="1" applyBorder="1" applyAlignment="1">
      <alignment horizontal="center"/>
    </xf>
    <xf numFmtId="0" fontId="54" fillId="0" borderId="0" xfId="0" applyFont="1" applyAlignment="1">
      <alignment horizontal="center"/>
    </xf>
    <xf numFmtId="0" fontId="42" fillId="0" borderId="127" xfId="13" applyNumberFormat="1" applyFont="1" applyFill="1" applyBorder="1" applyAlignment="1">
      <alignment horizontal="center" vertical="center"/>
    </xf>
    <xf numFmtId="1" fontId="42" fillId="0" borderId="127" xfId="13" applyNumberFormat="1" applyFont="1" applyFill="1" applyBorder="1" applyAlignment="1">
      <alignment horizontal="center" vertical="center"/>
    </xf>
    <xf numFmtId="0" fontId="29" fillId="0" borderId="24" xfId="0" applyFont="1" applyBorder="1" applyAlignment="1">
      <alignment horizontal="center"/>
    </xf>
    <xf numFmtId="0" fontId="45" fillId="0" borderId="0" xfId="0" applyFont="1"/>
    <xf numFmtId="0" fontId="7" fillId="5" borderId="183" xfId="0" applyFont="1" applyFill="1" applyBorder="1" applyAlignment="1">
      <alignment horizontal="left"/>
    </xf>
    <xf numFmtId="0" fontId="31" fillId="0" borderId="137" xfId="0" applyFont="1" applyBorder="1"/>
    <xf numFmtId="0" fontId="9" fillId="5" borderId="122" xfId="0" applyFont="1" applyFill="1" applyBorder="1" applyAlignment="1">
      <alignment horizontal="center"/>
    </xf>
    <xf numFmtId="165" fontId="7" fillId="5" borderId="122" xfId="0" applyNumberFormat="1" applyFont="1" applyFill="1" applyBorder="1" applyAlignment="1">
      <alignment horizontal="center" vertical="center" wrapText="1"/>
    </xf>
    <xf numFmtId="0" fontId="7" fillId="5" borderId="206" xfId="0" applyFont="1" applyFill="1" applyBorder="1" applyAlignment="1">
      <alignment horizontal="center" vertical="center"/>
    </xf>
    <xf numFmtId="165" fontId="11" fillId="5" borderId="122" xfId="0" applyNumberFormat="1" applyFont="1" applyFill="1" applyBorder="1" applyAlignment="1">
      <alignment horizontal="center" vertical="center" wrapText="1"/>
    </xf>
    <xf numFmtId="2" fontId="7" fillId="0" borderId="29" xfId="0" applyNumberFormat="1" applyFont="1" applyBorder="1" applyAlignment="1">
      <alignment horizontal="center" vertical="center"/>
    </xf>
    <xf numFmtId="0" fontId="11" fillId="27" borderId="139" xfId="0" applyFont="1" applyFill="1" applyBorder="1" applyAlignment="1">
      <alignment horizontal="center" vertical="center"/>
    </xf>
    <xf numFmtId="0" fontId="0" fillId="0" borderId="136" xfId="0" applyBorder="1" applyAlignment="1">
      <alignment horizontal="center"/>
    </xf>
    <xf numFmtId="0" fontId="0" fillId="0" borderId="137" xfId="0" applyBorder="1" applyAlignment="1">
      <alignment horizontal="center"/>
    </xf>
    <xf numFmtId="0" fontId="0" fillId="0" borderId="138" xfId="0" applyBorder="1" applyAlignment="1">
      <alignment horizontal="center"/>
    </xf>
    <xf numFmtId="0" fontId="33" fillId="0" borderId="0" xfId="0" quotePrefix="1" applyFont="1"/>
    <xf numFmtId="0" fontId="25" fillId="0" borderId="55" xfId="0" applyFont="1" applyBorder="1" applyAlignment="1">
      <alignment horizontal="center"/>
    </xf>
    <xf numFmtId="0" fontId="23" fillId="5" borderId="122" xfId="0" applyFont="1" applyFill="1" applyBorder="1" applyAlignment="1">
      <alignment horizontal="right" vertical="center" wrapText="1"/>
    </xf>
    <xf numFmtId="0" fontId="50" fillId="0" borderId="0" xfId="0" applyFont="1" applyAlignment="1">
      <alignment horizontal="center" vertical="center" wrapText="1"/>
    </xf>
    <xf numFmtId="17" fontId="50" fillId="0" borderId="0" xfId="0" applyNumberFormat="1" applyFont="1" applyAlignment="1">
      <alignment horizontal="center" vertical="center"/>
    </xf>
    <xf numFmtId="0" fontId="25" fillId="7" borderId="15" xfId="0" applyFont="1" applyFill="1" applyBorder="1" applyAlignment="1">
      <alignment horizontal="center"/>
    </xf>
    <xf numFmtId="0" fontId="25" fillId="7" borderId="60" xfId="0" applyFont="1" applyFill="1" applyBorder="1" applyAlignment="1">
      <alignment horizontal="center"/>
    </xf>
    <xf numFmtId="0" fontId="25" fillId="5" borderId="63" xfId="0" applyFont="1" applyFill="1" applyBorder="1" applyAlignment="1">
      <alignment horizontal="center" vertical="center"/>
    </xf>
    <xf numFmtId="3" fontId="40" fillId="0" borderId="0" xfId="0" applyNumberFormat="1" applyFont="1"/>
    <xf numFmtId="0" fontId="5" fillId="27" borderId="220" xfId="0" applyFont="1" applyFill="1" applyBorder="1" applyAlignment="1">
      <alignment vertical="center"/>
    </xf>
    <xf numFmtId="0" fontId="7" fillId="6" borderId="122" xfId="0" applyFont="1" applyFill="1" applyBorder="1" applyAlignment="1">
      <alignment horizontal="center" wrapText="1"/>
    </xf>
    <xf numFmtId="0" fontId="7" fillId="6" borderId="122" xfId="0" applyFont="1" applyFill="1" applyBorder="1" applyAlignment="1">
      <alignment horizontal="center"/>
    </xf>
    <xf numFmtId="17" fontId="7" fillId="6" borderId="225" xfId="0" applyNumberFormat="1" applyFont="1" applyFill="1" applyBorder="1" applyAlignment="1">
      <alignment horizontal="center" vertical="center"/>
    </xf>
    <xf numFmtId="17" fontId="7" fillId="6" borderId="204" xfId="0" applyNumberFormat="1" applyFont="1" applyFill="1" applyBorder="1" applyAlignment="1">
      <alignment horizontal="center" vertical="center"/>
    </xf>
    <xf numFmtId="17" fontId="7" fillId="6" borderId="226" xfId="0" applyNumberFormat="1" applyFont="1" applyFill="1" applyBorder="1" applyAlignment="1">
      <alignment horizontal="center" vertical="center"/>
    </xf>
    <xf numFmtId="17" fontId="7" fillId="6" borderId="156" xfId="0" applyNumberFormat="1" applyFont="1" applyFill="1" applyBorder="1" applyAlignment="1">
      <alignment horizontal="center" vertical="center"/>
    </xf>
    <xf numFmtId="17" fontId="7" fillId="5" borderId="204" xfId="0" applyNumberFormat="1" applyFont="1" applyFill="1" applyBorder="1" applyAlignment="1">
      <alignment horizontal="center" vertical="center"/>
    </xf>
    <xf numFmtId="17" fontId="7" fillId="5" borderId="225" xfId="0" applyNumberFormat="1" applyFont="1" applyFill="1" applyBorder="1" applyAlignment="1">
      <alignment horizontal="center" vertical="center"/>
    </xf>
    <xf numFmtId="0" fontId="31" fillId="0" borderId="123" xfId="13" applyNumberFormat="1" applyFont="1" applyFill="1" applyBorder="1" applyAlignment="1">
      <alignment horizontal="center" vertical="center"/>
    </xf>
    <xf numFmtId="0" fontId="31" fillId="0" borderId="123" xfId="13" applyNumberFormat="1" applyFont="1" applyFill="1" applyBorder="1" applyAlignment="1">
      <alignment horizontal="center"/>
    </xf>
    <xf numFmtId="0" fontId="9" fillId="5" borderId="204" xfId="0" applyFont="1" applyFill="1" applyBorder="1" applyAlignment="1">
      <alignment horizontal="center" vertical="center"/>
    </xf>
    <xf numFmtId="0" fontId="9" fillId="5" borderId="156" xfId="0" applyFont="1" applyFill="1" applyBorder="1" applyAlignment="1">
      <alignment horizontal="center" vertical="center"/>
    </xf>
    <xf numFmtId="0" fontId="9" fillId="5" borderId="225" xfId="0" applyFont="1" applyFill="1" applyBorder="1" applyAlignment="1">
      <alignment horizontal="center" vertical="center"/>
    </xf>
    <xf numFmtId="0" fontId="31" fillId="0" borderId="135" xfId="13" applyNumberFormat="1" applyFont="1" applyFill="1" applyBorder="1" applyAlignment="1">
      <alignment horizontal="center" vertical="center"/>
    </xf>
    <xf numFmtId="0" fontId="31" fillId="0" borderId="137" xfId="0" applyFont="1" applyBorder="1" applyAlignment="1">
      <alignment horizontal="left"/>
    </xf>
    <xf numFmtId="0" fontId="31" fillId="0" borderId="137" xfId="13" applyNumberFormat="1" applyFont="1" applyFill="1" applyBorder="1" applyAlignment="1">
      <alignment horizontal="left"/>
    </xf>
    <xf numFmtId="0" fontId="9" fillId="6" borderId="122" xfId="0" applyFont="1" applyFill="1" applyBorder="1" applyAlignment="1">
      <alignment horizontal="left"/>
    </xf>
    <xf numFmtId="0" fontId="9" fillId="5" borderId="183" xfId="0" applyFont="1" applyFill="1" applyBorder="1" applyAlignment="1">
      <alignment horizontal="center" vertical="center"/>
    </xf>
    <xf numFmtId="0" fontId="9" fillId="5" borderId="122" xfId="4" applyFont="1" applyFill="1" applyBorder="1" applyAlignment="1">
      <alignment horizontal="center" vertical="center"/>
    </xf>
    <xf numFmtId="1" fontId="9" fillId="5" borderId="122" xfId="0" applyNumberFormat="1" applyFont="1" applyFill="1" applyBorder="1" applyAlignment="1">
      <alignment horizontal="center" vertical="center"/>
    </xf>
    <xf numFmtId="2" fontId="9" fillId="5" borderId="122" xfId="4" applyNumberFormat="1" applyFont="1" applyFill="1" applyBorder="1" applyAlignment="1">
      <alignment horizontal="center" vertical="center"/>
    </xf>
    <xf numFmtId="0" fontId="29" fillId="0" borderId="137" xfId="0" applyFont="1" applyBorder="1" applyAlignment="1">
      <alignment horizontal="left"/>
    </xf>
    <xf numFmtId="0" fontId="29" fillId="0" borderId="135" xfId="0" applyFont="1" applyBorder="1" applyAlignment="1">
      <alignment horizontal="center" vertical="center"/>
    </xf>
    <xf numFmtId="0" fontId="29" fillId="0" borderId="123" xfId="0" applyFont="1" applyBorder="1" applyAlignment="1">
      <alignment horizontal="center"/>
    </xf>
    <xf numFmtId="0" fontId="29" fillId="0" borderId="123" xfId="0" applyFont="1" applyBorder="1" applyAlignment="1">
      <alignment horizontal="center" vertical="center"/>
    </xf>
    <xf numFmtId="0" fontId="29" fillId="0" borderId="123" xfId="4" applyFont="1" applyBorder="1" applyAlignment="1">
      <alignment horizontal="center" vertical="center"/>
    </xf>
    <xf numFmtId="0" fontId="29" fillId="0" borderId="137" xfId="0" applyFont="1" applyBorder="1"/>
    <xf numFmtId="0" fontId="25" fillId="0" borderId="18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5" fillId="0" borderId="38" xfId="0" applyFont="1" applyBorder="1" applyAlignment="1">
      <alignment horizontal="center" vertical="center"/>
    </xf>
    <xf numFmtId="0" fontId="25" fillId="0" borderId="55" xfId="0" applyFont="1" applyBorder="1" applyAlignment="1">
      <alignment horizontal="center" vertical="center"/>
    </xf>
    <xf numFmtId="0" fontId="0" fillId="0" borderId="134" xfId="0" applyBorder="1" applyAlignment="1">
      <alignment horizontal="center"/>
    </xf>
    <xf numFmtId="0" fontId="0" fillId="0" borderId="182" xfId="0" applyBorder="1" applyAlignment="1">
      <alignment horizontal="center"/>
    </xf>
    <xf numFmtId="0" fontId="9" fillId="0" borderId="183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1" fontId="43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56" fillId="0" borderId="0" xfId="0" applyFont="1" applyAlignment="1">
      <alignment wrapText="1"/>
    </xf>
    <xf numFmtId="0" fontId="48" fillId="0" borderId="122" xfId="14" applyFont="1" applyBorder="1" applyAlignment="1">
      <alignment horizontal="center"/>
    </xf>
    <xf numFmtId="17" fontId="48" fillId="0" borderId="122" xfId="14" applyNumberFormat="1" applyFont="1" applyBorder="1" applyAlignment="1">
      <alignment horizontal="center"/>
    </xf>
    <xf numFmtId="2" fontId="49" fillId="0" borderId="122" xfId="14" applyNumberFormat="1" applyFont="1" applyBorder="1" applyAlignment="1">
      <alignment horizontal="center"/>
    </xf>
    <xf numFmtId="0" fontId="49" fillId="0" borderId="122" xfId="14" applyFont="1" applyBorder="1" applyAlignment="1">
      <alignment horizontal="center"/>
    </xf>
    <xf numFmtId="0" fontId="45" fillId="4" borderId="2" xfId="14" applyFont="1" applyFill="1" applyBorder="1" applyAlignment="1">
      <alignment horizontal="center"/>
    </xf>
    <xf numFmtId="0" fontId="49" fillId="0" borderId="0" xfId="14" applyFont="1"/>
    <xf numFmtId="0" fontId="33" fillId="0" borderId="0" xfId="0" applyFont="1" applyAlignment="1">
      <alignment horizontal="left"/>
    </xf>
    <xf numFmtId="0" fontId="40" fillId="0" borderId="0" xfId="0" applyFont="1"/>
    <xf numFmtId="165" fontId="7" fillId="5" borderId="13" xfId="0" applyNumberFormat="1" applyFont="1" applyFill="1" applyBorder="1" applyAlignment="1">
      <alignment horizontal="center" vertical="center"/>
    </xf>
    <xf numFmtId="165" fontId="7" fillId="5" borderId="184" xfId="0" applyNumberFormat="1" applyFont="1" applyFill="1" applyBorder="1" applyAlignment="1">
      <alignment horizontal="center" vertical="center"/>
    </xf>
    <xf numFmtId="1" fontId="7" fillId="0" borderId="127" xfId="0" applyNumberFormat="1" applyFont="1" applyBorder="1" applyAlignment="1">
      <alignment horizontal="center"/>
    </xf>
    <xf numFmtId="1" fontId="7" fillId="0" borderId="181" xfId="0" applyNumberFormat="1" applyFont="1" applyBorder="1" applyAlignment="1">
      <alignment horizontal="center"/>
    </xf>
    <xf numFmtId="1" fontId="7" fillId="5" borderId="215" xfId="0" applyNumberFormat="1" applyFont="1" applyFill="1" applyBorder="1" applyAlignment="1">
      <alignment horizontal="center"/>
    </xf>
    <xf numFmtId="0" fontId="25" fillId="7" borderId="65" xfId="0" applyFont="1" applyFill="1" applyBorder="1" applyAlignment="1">
      <alignment horizontal="center" wrapText="1"/>
    </xf>
    <xf numFmtId="0" fontId="25" fillId="0" borderId="4" xfId="0" applyFont="1" applyBorder="1" applyAlignment="1">
      <alignment horizontal="center" wrapText="1"/>
    </xf>
    <xf numFmtId="0" fontId="25" fillId="0" borderId="6" xfId="0" applyFont="1" applyBorder="1" applyAlignment="1">
      <alignment horizontal="center" wrapText="1"/>
    </xf>
    <xf numFmtId="0" fontId="25" fillId="7" borderId="26" xfId="0" applyFont="1" applyFill="1" applyBorder="1" applyAlignment="1">
      <alignment horizontal="center"/>
    </xf>
    <xf numFmtId="0" fontId="25" fillId="0" borderId="4" xfId="0" applyFont="1" applyBorder="1" applyAlignment="1">
      <alignment horizontal="center"/>
    </xf>
    <xf numFmtId="0" fontId="25" fillId="0" borderId="6" xfId="0" applyFont="1" applyBorder="1" applyAlignment="1">
      <alignment horizontal="center"/>
    </xf>
    <xf numFmtId="0" fontId="25" fillId="0" borderId="8" xfId="0" applyFont="1" applyBorder="1" applyAlignment="1">
      <alignment horizontal="center"/>
    </xf>
    <xf numFmtId="3" fontId="8" fillId="0" borderId="228" xfId="0" applyNumberFormat="1" applyFont="1" applyBorder="1" applyAlignment="1">
      <alignment horizontal="center"/>
    </xf>
    <xf numFmtId="3" fontId="8" fillId="0" borderId="211" xfId="0" applyNumberFormat="1" applyFont="1" applyBorder="1" applyAlignment="1">
      <alignment horizontal="center"/>
    </xf>
    <xf numFmtId="2" fontId="8" fillId="0" borderId="138" xfId="0" applyNumberFormat="1" applyFont="1" applyBorder="1" applyAlignment="1">
      <alignment horizontal="center"/>
    </xf>
    <xf numFmtId="0" fontId="31" fillId="0" borderId="209" xfId="0" applyFont="1" applyBorder="1"/>
    <xf numFmtId="0" fontId="25" fillId="0" borderId="33" xfId="0" applyFont="1" applyBorder="1" applyAlignment="1">
      <alignment horizontal="center"/>
    </xf>
    <xf numFmtId="0" fontId="25" fillId="0" borderId="35" xfId="0" applyFont="1" applyBorder="1" applyAlignment="1">
      <alignment horizontal="center"/>
    </xf>
    <xf numFmtId="0" fontId="25" fillId="0" borderId="37" xfId="0" applyFont="1" applyBorder="1" applyAlignment="1">
      <alignment horizontal="center"/>
    </xf>
    <xf numFmtId="0" fontId="25" fillId="0" borderId="54" xfId="0" applyFont="1" applyBorder="1" applyAlignment="1">
      <alignment horizontal="center"/>
    </xf>
    <xf numFmtId="0" fontId="25" fillId="0" borderId="8" xfId="0" applyFont="1" applyBorder="1" applyAlignment="1">
      <alignment horizontal="center" wrapText="1"/>
    </xf>
    <xf numFmtId="49" fontId="7" fillId="5" borderId="142" xfId="0" applyNumberFormat="1" applyFont="1" applyFill="1" applyBorder="1" applyAlignment="1">
      <alignment horizontal="center" vertical="center"/>
    </xf>
    <xf numFmtId="0" fontId="7" fillId="5" borderId="148" xfId="0" applyFont="1" applyFill="1" applyBorder="1" applyAlignment="1">
      <alignment horizontal="center" vertical="center"/>
    </xf>
    <xf numFmtId="0" fontId="8" fillId="0" borderId="230" xfId="0" applyFont="1" applyBorder="1"/>
    <xf numFmtId="1" fontId="8" fillId="0" borderId="231" xfId="0" applyNumberFormat="1" applyFont="1" applyBorder="1"/>
    <xf numFmtId="0" fontId="8" fillId="0" borderId="231" xfId="0" applyFont="1" applyBorder="1"/>
    <xf numFmtId="0" fontId="8" fillId="0" borderId="232" xfId="0" applyFont="1" applyBorder="1"/>
    <xf numFmtId="0" fontId="7" fillId="4" borderId="233" xfId="0" applyFont="1" applyFill="1" applyBorder="1" applyAlignment="1">
      <alignment horizontal="center"/>
    </xf>
    <xf numFmtId="0" fontId="7" fillId="4" borderId="229" xfId="0" applyFont="1" applyFill="1" applyBorder="1" applyAlignment="1">
      <alignment horizontal="center"/>
    </xf>
    <xf numFmtId="3" fontId="29" fillId="0" borderId="4" xfId="0" applyNumberFormat="1" applyFont="1" applyBorder="1" applyAlignment="1">
      <alignment horizontal="center"/>
    </xf>
    <xf numFmtId="1" fontId="7" fillId="5" borderId="234" xfId="0" applyNumberFormat="1" applyFont="1" applyFill="1" applyBorder="1" applyAlignment="1">
      <alignment horizontal="center"/>
    </xf>
    <xf numFmtId="1" fontId="7" fillId="0" borderId="53" xfId="0" applyNumberFormat="1" applyFont="1" applyBorder="1" applyAlignment="1">
      <alignment horizontal="center"/>
    </xf>
    <xf numFmtId="0" fontId="7" fillId="0" borderId="123" xfId="0" applyFont="1" applyBorder="1" applyAlignment="1">
      <alignment horizontal="center" vertical="center"/>
    </xf>
    <xf numFmtId="0" fontId="7" fillId="0" borderId="133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28" fillId="0" borderId="19" xfId="0" applyFont="1" applyBorder="1" applyAlignment="1">
      <alignment horizontal="center"/>
    </xf>
    <xf numFmtId="0" fontId="28" fillId="0" borderId="20" xfId="0" applyFont="1" applyBorder="1" applyAlignment="1">
      <alignment horizontal="left"/>
    </xf>
    <xf numFmtId="0" fontId="28" fillId="0" borderId="42" xfId="0" applyFont="1" applyBorder="1" applyAlignment="1">
      <alignment horizontal="center"/>
    </xf>
    <xf numFmtId="0" fontId="28" fillId="0" borderId="20" xfId="0" applyFont="1" applyBorder="1" applyAlignment="1">
      <alignment horizontal="center"/>
    </xf>
    <xf numFmtId="0" fontId="28" fillId="0" borderId="20" xfId="0" applyFont="1" applyBorder="1" applyAlignment="1">
      <alignment horizontal="center" vertical="center"/>
    </xf>
    <xf numFmtId="0" fontId="28" fillId="0" borderId="44" xfId="0" applyFont="1" applyBorder="1" applyAlignment="1">
      <alignment horizontal="center"/>
    </xf>
    <xf numFmtId="0" fontId="28" fillId="0" borderId="26" xfId="0" applyFont="1" applyBorder="1" applyAlignment="1">
      <alignment horizontal="center"/>
    </xf>
    <xf numFmtId="0" fontId="57" fillId="5" borderId="3" xfId="0" applyFont="1" applyFill="1" applyBorder="1" applyAlignment="1">
      <alignment horizontal="left"/>
    </xf>
    <xf numFmtId="0" fontId="57" fillId="5" borderId="3" xfId="0" applyFont="1" applyFill="1" applyBorder="1" applyAlignment="1">
      <alignment horizontal="center"/>
    </xf>
    <xf numFmtId="1" fontId="57" fillId="5" borderId="3" xfId="0" applyNumberFormat="1" applyFont="1" applyFill="1" applyBorder="1" applyAlignment="1">
      <alignment horizontal="center"/>
    </xf>
    <xf numFmtId="1" fontId="57" fillId="5" borderId="49" xfId="0" applyNumberFormat="1" applyFont="1" applyFill="1" applyBorder="1" applyAlignment="1">
      <alignment horizontal="center"/>
    </xf>
    <xf numFmtId="2" fontId="57" fillId="5" borderId="11" xfId="0" applyNumberFormat="1" applyFont="1" applyFill="1" applyBorder="1" applyAlignment="1">
      <alignment horizontal="center"/>
    </xf>
    <xf numFmtId="0" fontId="28" fillId="0" borderId="24" xfId="0" applyFont="1" applyBorder="1" applyAlignment="1">
      <alignment horizontal="center"/>
    </xf>
    <xf numFmtId="1" fontId="28" fillId="0" borderId="134" xfId="0" applyNumberFormat="1" applyFont="1" applyBorder="1" applyAlignment="1">
      <alignment horizontal="center"/>
    </xf>
    <xf numFmtId="1" fontId="57" fillId="0" borderId="227" xfId="0" applyNumberFormat="1" applyFont="1" applyBorder="1" applyAlignment="1">
      <alignment horizontal="center"/>
    </xf>
    <xf numFmtId="0" fontId="28" fillId="0" borderId="27" xfId="0" applyFont="1" applyBorder="1" applyAlignment="1">
      <alignment horizontal="center"/>
    </xf>
    <xf numFmtId="1" fontId="28" fillId="0" borderId="182" xfId="0" applyNumberFormat="1" applyFont="1" applyBorder="1" applyAlignment="1">
      <alignment horizontal="center"/>
    </xf>
    <xf numFmtId="1" fontId="57" fillId="0" borderId="215" xfId="0" applyNumberFormat="1" applyFont="1" applyBorder="1" applyAlignment="1">
      <alignment horizontal="center"/>
    </xf>
    <xf numFmtId="0" fontId="57" fillId="5" borderId="122" xfId="0" applyFont="1" applyFill="1" applyBorder="1" applyAlignment="1">
      <alignment horizontal="right"/>
    </xf>
    <xf numFmtId="0" fontId="57" fillId="5" borderId="147" xfId="0" applyFont="1" applyFill="1" applyBorder="1" applyAlignment="1">
      <alignment horizontal="center" vertical="center"/>
    </xf>
    <xf numFmtId="1" fontId="57" fillId="5" borderId="122" xfId="0" applyNumberFormat="1" applyFont="1" applyFill="1" applyBorder="1" applyAlignment="1">
      <alignment horizontal="center" vertical="center"/>
    </xf>
    <xf numFmtId="1" fontId="57" fillId="5" borderId="122" xfId="0" applyNumberFormat="1" applyFont="1" applyFill="1" applyBorder="1" applyAlignment="1">
      <alignment horizontal="center"/>
    </xf>
    <xf numFmtId="1" fontId="57" fillId="5" borderId="214" xfId="0" applyNumberFormat="1" applyFont="1" applyFill="1" applyBorder="1" applyAlignment="1">
      <alignment horizontal="center"/>
    </xf>
    <xf numFmtId="0" fontId="28" fillId="0" borderId="24" xfId="0" applyFont="1" applyBorder="1" applyAlignment="1">
      <alignment horizontal="left"/>
    </xf>
    <xf numFmtId="17" fontId="7" fillId="5" borderId="180" xfId="0" applyNumberFormat="1" applyFont="1" applyFill="1" applyBorder="1" applyAlignment="1">
      <alignment horizontal="center"/>
    </xf>
    <xf numFmtId="0" fontId="28" fillId="0" borderId="127" xfId="0" applyFont="1" applyBorder="1" applyAlignment="1">
      <alignment horizontal="center"/>
    </xf>
    <xf numFmtId="0" fontId="7" fillId="5" borderId="13" xfId="0" applyFont="1" applyFill="1" applyBorder="1" applyAlignment="1">
      <alignment horizontal="center" vertical="center"/>
    </xf>
    <xf numFmtId="0" fontId="28" fillId="0" borderId="136" xfId="0" applyFont="1" applyBorder="1"/>
    <xf numFmtId="0" fontId="28" fillId="0" borderId="137" xfId="0" applyFont="1" applyBorder="1"/>
    <xf numFmtId="0" fontId="28" fillId="0" borderId="138" xfId="0" applyFont="1" applyBorder="1"/>
    <xf numFmtId="0" fontId="28" fillId="0" borderId="53" xfId="0" applyFont="1" applyBorder="1" applyAlignment="1">
      <alignment horizontal="center"/>
    </xf>
    <xf numFmtId="1" fontId="57" fillId="0" borderId="53" xfId="0" applyNumberFormat="1" applyFont="1" applyBorder="1" applyAlignment="1">
      <alignment horizontal="center" vertical="center"/>
    </xf>
    <xf numFmtId="165" fontId="57" fillId="0" borderId="4" xfId="0" applyNumberFormat="1" applyFont="1" applyBorder="1" applyAlignment="1">
      <alignment horizontal="center" vertical="center"/>
    </xf>
    <xf numFmtId="0" fontId="28" fillId="0" borderId="22" xfId="0" applyFont="1" applyBorder="1" applyAlignment="1">
      <alignment horizontal="center"/>
    </xf>
    <xf numFmtId="1" fontId="57" fillId="0" borderId="6" xfId="0" applyNumberFormat="1" applyFont="1" applyBorder="1" applyAlignment="1">
      <alignment horizontal="center" vertical="center"/>
    </xf>
    <xf numFmtId="1" fontId="57" fillId="0" borderId="22" xfId="0" applyNumberFormat="1" applyFont="1" applyBorder="1" applyAlignment="1">
      <alignment horizontal="center" vertical="center"/>
    </xf>
    <xf numFmtId="165" fontId="57" fillId="0" borderId="6" xfId="0" applyNumberFormat="1" applyFont="1" applyBorder="1" applyAlignment="1">
      <alignment horizontal="center" vertical="center"/>
    </xf>
    <xf numFmtId="0" fontId="28" fillId="0" borderId="46" xfId="0" applyFont="1" applyBorder="1" applyAlignment="1">
      <alignment horizontal="center"/>
    </xf>
    <xf numFmtId="0" fontId="28" fillId="0" borderId="25" xfId="0" applyFont="1" applyBorder="1" applyAlignment="1">
      <alignment horizontal="center"/>
    </xf>
    <xf numFmtId="1" fontId="57" fillId="0" borderId="8" xfId="0" applyNumberFormat="1" applyFont="1" applyBorder="1" applyAlignment="1">
      <alignment horizontal="center" vertical="center"/>
    </xf>
    <xf numFmtId="1" fontId="57" fillId="0" borderId="25" xfId="0" applyNumberFormat="1" applyFont="1" applyBorder="1" applyAlignment="1">
      <alignment horizontal="center" vertical="center"/>
    </xf>
    <xf numFmtId="0" fontId="57" fillId="5" borderId="40" xfId="0" applyFont="1" applyFill="1" applyBorder="1" applyAlignment="1">
      <alignment horizontal="left"/>
    </xf>
    <xf numFmtId="0" fontId="57" fillId="5" borderId="3" xfId="0" applyFont="1" applyFill="1" applyBorder="1" applyAlignment="1">
      <alignment horizontal="center" vertical="center"/>
    </xf>
    <xf numFmtId="1" fontId="57" fillId="5" borderId="11" xfId="0" applyNumberFormat="1" applyFont="1" applyFill="1" applyBorder="1" applyAlignment="1">
      <alignment horizontal="center" vertical="center"/>
    </xf>
    <xf numFmtId="1" fontId="57" fillId="5" borderId="30" xfId="0" applyNumberFormat="1" applyFont="1" applyFill="1" applyBorder="1" applyAlignment="1">
      <alignment horizontal="center"/>
    </xf>
    <xf numFmtId="1" fontId="57" fillId="5" borderId="3" xfId="0" applyNumberFormat="1" applyFont="1" applyFill="1" applyBorder="1" applyAlignment="1">
      <alignment horizontal="center" vertical="center"/>
    </xf>
    <xf numFmtId="165" fontId="57" fillId="5" borderId="3" xfId="0" applyNumberFormat="1" applyFont="1" applyFill="1" applyBorder="1" applyAlignment="1">
      <alignment horizontal="center"/>
    </xf>
    <xf numFmtId="1" fontId="48" fillId="0" borderId="53" xfId="0" applyNumberFormat="1" applyFont="1" applyBorder="1" applyAlignment="1">
      <alignment horizontal="center" vertical="center"/>
    </xf>
    <xf numFmtId="2" fontId="48" fillId="5" borderId="122" xfId="0" applyNumberFormat="1" applyFont="1" applyFill="1" applyBorder="1" applyAlignment="1">
      <alignment horizontal="center" vertical="center"/>
    </xf>
    <xf numFmtId="1" fontId="48" fillId="0" borderId="22" xfId="0" applyNumberFormat="1" applyFont="1" applyBorder="1" applyAlignment="1">
      <alignment horizontal="center" vertical="center"/>
    </xf>
    <xf numFmtId="1" fontId="48" fillId="0" borderId="58" xfId="0" applyNumberFormat="1" applyFont="1" applyBorder="1" applyAlignment="1">
      <alignment horizontal="center" vertical="center"/>
    </xf>
    <xf numFmtId="0" fontId="57" fillId="5" borderId="215" xfId="0" applyFont="1" applyFill="1" applyBorder="1" applyAlignment="1">
      <alignment horizontal="left"/>
    </xf>
    <xf numFmtId="0" fontId="57" fillId="5" borderId="11" xfId="0" applyFont="1" applyFill="1" applyBorder="1" applyAlignment="1">
      <alignment horizontal="center"/>
    </xf>
    <xf numFmtId="0" fontId="48" fillId="5" borderId="3" xfId="0" applyFont="1" applyFill="1" applyBorder="1" applyAlignment="1">
      <alignment horizontal="center"/>
    </xf>
    <xf numFmtId="1" fontId="48" fillId="5" borderId="122" xfId="0" applyNumberFormat="1" applyFont="1" applyFill="1" applyBorder="1" applyAlignment="1">
      <alignment horizontal="center"/>
    </xf>
    <xf numFmtId="1" fontId="48" fillId="5" borderId="49" xfId="0" applyNumberFormat="1" applyFont="1" applyFill="1" applyBorder="1" applyAlignment="1">
      <alignment horizontal="center" vertical="center"/>
    </xf>
    <xf numFmtId="1" fontId="48" fillId="5" borderId="29" xfId="0" applyNumberFormat="1" applyFont="1" applyFill="1" applyBorder="1" applyAlignment="1">
      <alignment horizontal="center" vertical="center"/>
    </xf>
    <xf numFmtId="0" fontId="7" fillId="4" borderId="139" xfId="0" applyFont="1" applyFill="1" applyBorder="1" applyAlignment="1">
      <alignment horizontal="center"/>
    </xf>
    <xf numFmtId="0" fontId="7" fillId="4" borderId="12" xfId="0" applyFont="1" applyFill="1" applyBorder="1" applyAlignment="1">
      <alignment horizontal="center"/>
    </xf>
    <xf numFmtId="0" fontId="42" fillId="0" borderId="137" xfId="0" applyFont="1" applyBorder="1"/>
    <xf numFmtId="0" fontId="23" fillId="0" borderId="32" xfId="0" applyFont="1" applyBorder="1" applyAlignment="1">
      <alignment horizontal="center" vertical="center"/>
    </xf>
    <xf numFmtId="1" fontId="23" fillId="0" borderId="4" xfId="0" applyNumberFormat="1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/>
    </xf>
    <xf numFmtId="1" fontId="23" fillId="0" borderId="6" xfId="0" applyNumberFormat="1" applyFont="1" applyBorder="1" applyAlignment="1">
      <alignment horizontal="center" vertical="center"/>
    </xf>
    <xf numFmtId="0" fontId="23" fillId="0" borderId="36" xfId="0" applyFont="1" applyBorder="1" applyAlignment="1">
      <alignment horizontal="center" vertical="center"/>
    </xf>
    <xf numFmtId="1" fontId="23" fillId="0" borderId="8" xfId="0" applyNumberFormat="1" applyFont="1" applyBorder="1" applyAlignment="1">
      <alignment horizontal="center" vertical="center"/>
    </xf>
    <xf numFmtId="0" fontId="25" fillId="5" borderId="40" xfId="0" applyFont="1" applyFill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1" fontId="23" fillId="0" borderId="0" xfId="0" applyNumberFormat="1" applyFont="1" applyAlignment="1">
      <alignment horizontal="center" vertical="center"/>
    </xf>
    <xf numFmtId="2" fontId="23" fillId="0" borderId="5" xfId="0" applyNumberFormat="1" applyFont="1" applyBorder="1" applyAlignment="1">
      <alignment horizontal="center" vertical="center"/>
    </xf>
    <xf numFmtId="2" fontId="23" fillId="7" borderId="15" xfId="0" applyNumberFormat="1" applyFont="1" applyFill="1" applyBorder="1" applyAlignment="1">
      <alignment horizontal="center" vertical="center"/>
    </xf>
    <xf numFmtId="2" fontId="23" fillId="5" borderId="61" xfId="0" applyNumberFormat="1" applyFont="1" applyFill="1" applyBorder="1" applyAlignment="1">
      <alignment horizontal="center" vertical="center"/>
    </xf>
    <xf numFmtId="2" fontId="23" fillId="7" borderId="3" xfId="0" applyNumberFormat="1" applyFont="1" applyFill="1" applyBorder="1" applyAlignment="1">
      <alignment horizontal="center" vertical="center"/>
    </xf>
    <xf numFmtId="0" fontId="25" fillId="0" borderId="56" xfId="0" applyFont="1" applyBorder="1" applyAlignment="1">
      <alignment horizontal="center" vertical="center"/>
    </xf>
    <xf numFmtId="0" fontId="23" fillId="0" borderId="61" xfId="0" applyFont="1" applyBorder="1" applyAlignment="1">
      <alignment horizontal="center" vertical="center"/>
    </xf>
    <xf numFmtId="1" fontId="23" fillId="0" borderId="25" xfId="0" applyNumberFormat="1" applyFont="1" applyBorder="1" applyAlignment="1">
      <alignment horizontal="center" vertical="center"/>
    </xf>
    <xf numFmtId="0" fontId="25" fillId="7" borderId="0" xfId="0" applyFont="1" applyFill="1" applyAlignment="1">
      <alignment horizontal="center" vertical="center"/>
    </xf>
    <xf numFmtId="0" fontId="23" fillId="7" borderId="41" xfId="0" applyFont="1" applyFill="1" applyBorder="1" applyAlignment="1">
      <alignment horizontal="center" vertical="center"/>
    </xf>
    <xf numFmtId="1" fontId="23" fillId="7" borderId="0" xfId="0" applyNumberFormat="1" applyFont="1" applyFill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1" fontId="23" fillId="0" borderId="3" xfId="0" applyNumberFormat="1" applyFont="1" applyBorder="1" applyAlignment="1">
      <alignment horizontal="center" vertical="center"/>
    </xf>
    <xf numFmtId="2" fontId="23" fillId="0" borderId="61" xfId="0" applyNumberFormat="1" applyFont="1" applyBorder="1" applyAlignment="1">
      <alignment horizontal="center" vertical="center"/>
    </xf>
    <xf numFmtId="2" fontId="23" fillId="7" borderId="61" xfId="0" applyNumberFormat="1" applyFont="1" applyFill="1" applyBorder="1" applyAlignment="1">
      <alignment horizontal="center" vertical="center"/>
    </xf>
    <xf numFmtId="2" fontId="25" fillId="7" borderId="52" xfId="0" applyNumberFormat="1" applyFont="1" applyFill="1" applyBorder="1" applyAlignment="1">
      <alignment horizontal="center" vertical="center"/>
    </xf>
    <xf numFmtId="2" fontId="25" fillId="7" borderId="7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9" fillId="5" borderId="40" xfId="0" applyFont="1" applyFill="1" applyBorder="1" applyAlignment="1">
      <alignment horizontal="center"/>
    </xf>
    <xf numFmtId="0" fontId="28" fillId="0" borderId="123" xfId="0" applyFont="1" applyBorder="1"/>
    <xf numFmtId="0" fontId="31" fillId="0" borderId="0" xfId="0" applyFont="1" applyAlignment="1">
      <alignment horizontal="justify" vertical="top" wrapText="1"/>
    </xf>
    <xf numFmtId="0" fontId="45" fillId="5" borderId="122" xfId="0" applyFont="1" applyFill="1" applyBorder="1" applyAlignment="1">
      <alignment horizontal="center" vertical="center"/>
    </xf>
    <xf numFmtId="0" fontId="31" fillId="0" borderId="0" xfId="0" applyFont="1" applyAlignment="1">
      <alignment vertical="top" wrapText="1"/>
    </xf>
    <xf numFmtId="0" fontId="45" fillId="6" borderId="122" xfId="0" applyFont="1" applyFill="1" applyBorder="1" applyAlignment="1">
      <alignment horizontal="center"/>
    </xf>
    <xf numFmtId="0" fontId="45" fillId="5" borderId="3" xfId="0" applyFont="1" applyFill="1" applyBorder="1" applyAlignment="1">
      <alignment horizontal="left"/>
    </xf>
    <xf numFmtId="0" fontId="45" fillId="5" borderId="3" xfId="0" applyFont="1" applyFill="1" applyBorder="1" applyAlignment="1">
      <alignment horizontal="left" vertical="center"/>
    </xf>
    <xf numFmtId="0" fontId="45" fillId="5" borderId="29" xfId="0" applyFont="1" applyFill="1" applyBorder="1" applyAlignment="1">
      <alignment horizontal="left"/>
    </xf>
    <xf numFmtId="0" fontId="51" fillId="0" borderId="0" xfId="0" applyFont="1" applyAlignment="1">
      <alignment vertical="top" wrapText="1"/>
    </xf>
    <xf numFmtId="0" fontId="26" fillId="5" borderId="3" xfId="0" applyFont="1" applyFill="1" applyBorder="1" applyAlignment="1">
      <alignment horizontal="left" vertical="top" wrapText="1"/>
    </xf>
    <xf numFmtId="0" fontId="43" fillId="0" borderId="0" xfId="0" applyFont="1" applyAlignment="1">
      <alignment horizontal="left" vertical="center" wrapText="1"/>
    </xf>
    <xf numFmtId="2" fontId="8" fillId="0" borderId="136" xfId="0" applyNumberFormat="1" applyFont="1" applyBorder="1" applyAlignment="1">
      <alignment horizontal="center"/>
    </xf>
    <xf numFmtId="2" fontId="8" fillId="0" borderId="137" xfId="0" applyNumberFormat="1" applyFont="1" applyBorder="1" applyAlignment="1">
      <alignment horizontal="center"/>
    </xf>
    <xf numFmtId="17" fontId="7" fillId="0" borderId="136" xfId="0" applyNumberFormat="1" applyFont="1" applyBorder="1" applyAlignment="1">
      <alignment horizontal="center"/>
    </xf>
    <xf numFmtId="17" fontId="7" fillId="0" borderId="137" xfId="0" applyNumberFormat="1" applyFont="1" applyBorder="1" applyAlignment="1">
      <alignment horizontal="center"/>
    </xf>
    <xf numFmtId="17" fontId="7" fillId="0" borderId="138" xfId="0" applyNumberFormat="1" applyFont="1" applyBorder="1" applyAlignment="1">
      <alignment horizontal="center"/>
    </xf>
    <xf numFmtId="0" fontId="0" fillId="0" borderId="0" xfId="0" quotePrefix="1" applyAlignment="1">
      <alignment horizontal="center"/>
    </xf>
    <xf numFmtId="1" fontId="48" fillId="0" borderId="126" xfId="0" applyNumberFormat="1" applyFont="1" applyBorder="1" applyAlignment="1">
      <alignment horizontal="center" vertical="center"/>
    </xf>
    <xf numFmtId="1" fontId="48" fillId="0" borderId="127" xfId="0" applyNumberFormat="1" applyFont="1" applyBorder="1" applyAlignment="1">
      <alignment horizontal="center" vertical="center"/>
    </xf>
    <xf numFmtId="1" fontId="48" fillId="0" borderId="128" xfId="0" applyNumberFormat="1" applyFont="1" applyBorder="1" applyAlignment="1">
      <alignment horizontal="center" vertical="center"/>
    </xf>
    <xf numFmtId="3" fontId="5" fillId="0" borderId="14" xfId="0" applyNumberFormat="1" applyFont="1" applyBorder="1" applyAlignment="1">
      <alignment horizontal="center"/>
    </xf>
    <xf numFmtId="3" fontId="34" fillId="0" borderId="22" xfId="0" applyNumberFormat="1" applyFont="1" applyBorder="1" applyAlignment="1">
      <alignment horizontal="center"/>
    </xf>
    <xf numFmtId="3" fontId="34" fillId="0" borderId="58" xfId="0" applyNumberFormat="1" applyFont="1" applyBorder="1" applyAlignment="1">
      <alignment horizontal="center"/>
    </xf>
    <xf numFmtId="0" fontId="11" fillId="4" borderId="2" xfId="0" applyFont="1" applyFill="1" applyBorder="1" applyAlignment="1">
      <alignment horizontal="center"/>
    </xf>
    <xf numFmtId="2" fontId="5" fillId="0" borderId="126" xfId="0" applyNumberFormat="1" applyFont="1" applyBorder="1" applyAlignment="1">
      <alignment horizontal="center"/>
    </xf>
    <xf numFmtId="2" fontId="34" fillId="0" borderId="128" xfId="0" applyNumberFormat="1" applyFont="1" applyBorder="1" applyAlignment="1">
      <alignment horizontal="center"/>
    </xf>
    <xf numFmtId="3" fontId="5" fillId="0" borderId="16" xfId="0" applyNumberFormat="1" applyFont="1" applyBorder="1" applyAlignment="1">
      <alignment horizontal="center"/>
    </xf>
    <xf numFmtId="1" fontId="23" fillId="28" borderId="3" xfId="0" applyNumberFormat="1" applyFont="1" applyFill="1" applyBorder="1" applyAlignment="1">
      <alignment horizontal="center" vertical="center"/>
    </xf>
    <xf numFmtId="0" fontId="45" fillId="0" borderId="0" xfId="8" applyFont="1"/>
    <xf numFmtId="0" fontId="30" fillId="0" borderId="0" xfId="0" applyFont="1" applyAlignment="1">
      <alignment horizontal="center" wrapText="1"/>
    </xf>
    <xf numFmtId="0" fontId="33" fillId="0" borderId="0" xfId="0" applyFont="1" applyAlignment="1">
      <alignment wrapText="1"/>
    </xf>
    <xf numFmtId="0" fontId="39" fillId="0" borderId="0" xfId="0" applyFont="1"/>
    <xf numFmtId="2" fontId="23" fillId="0" borderId="9" xfId="0" applyNumberFormat="1" applyFont="1" applyBorder="1" applyAlignment="1">
      <alignment horizontal="center"/>
    </xf>
    <xf numFmtId="0" fontId="33" fillId="0" borderId="0" xfId="4" applyFont="1" applyAlignment="1">
      <alignment horizontal="center" vertical="center"/>
    </xf>
    <xf numFmtId="2" fontId="29" fillId="0" borderId="145" xfId="0" applyNumberFormat="1" applyFont="1" applyBorder="1" applyAlignment="1">
      <alignment horizontal="center"/>
    </xf>
    <xf numFmtId="3" fontId="29" fillId="0" borderId="236" xfId="0" applyNumberFormat="1" applyFont="1" applyBorder="1" applyAlignment="1">
      <alignment horizontal="center"/>
    </xf>
    <xf numFmtId="2" fontId="29" fillId="0" borderId="136" xfId="0" applyNumberFormat="1" applyFont="1" applyBorder="1" applyAlignment="1">
      <alignment horizontal="center"/>
    </xf>
    <xf numFmtId="3" fontId="29" fillId="0" borderId="47" xfId="0" applyNumberFormat="1" applyFont="1" applyBorder="1" applyAlignment="1">
      <alignment horizontal="center"/>
    </xf>
    <xf numFmtId="2" fontId="29" fillId="0" borderId="199" xfId="0" applyNumberFormat="1" applyFont="1" applyBorder="1" applyAlignment="1">
      <alignment horizontal="center"/>
    </xf>
    <xf numFmtId="3" fontId="29" fillId="0" borderId="33" xfId="0" applyNumberFormat="1" applyFont="1" applyBorder="1" applyAlignment="1">
      <alignment horizontal="center"/>
    </xf>
    <xf numFmtId="3" fontId="29" fillId="0" borderId="16" xfId="0" applyNumberFormat="1" applyFont="1" applyBorder="1" applyAlignment="1">
      <alignment horizontal="center"/>
    </xf>
    <xf numFmtId="3" fontId="29" fillId="0" borderId="32" xfId="0" applyNumberFormat="1" applyFont="1" applyBorder="1" applyAlignment="1">
      <alignment horizontal="center"/>
    </xf>
    <xf numFmtId="2" fontId="29" fillId="0" borderId="126" xfId="0" applyNumberFormat="1" applyFont="1" applyBorder="1" applyAlignment="1">
      <alignment horizontal="center"/>
    </xf>
    <xf numFmtId="2" fontId="29" fillId="0" borderId="212" xfId="0" applyNumberFormat="1" applyFont="1" applyBorder="1" applyAlignment="1">
      <alignment horizontal="center"/>
    </xf>
    <xf numFmtId="1" fontId="29" fillId="0" borderId="34" xfId="0" applyNumberFormat="1" applyFont="1" applyBorder="1" applyAlignment="1">
      <alignment horizontal="center"/>
    </xf>
    <xf numFmtId="0" fontId="45" fillId="0" borderId="0" xfId="0" applyFont="1" applyAlignment="1">
      <alignment horizontal="right"/>
    </xf>
    <xf numFmtId="0" fontId="49" fillId="0" borderId="0" xfId="14" applyFont="1" applyAlignment="1">
      <alignment horizontal="left"/>
    </xf>
    <xf numFmtId="0" fontId="48" fillId="0" borderId="0" xfId="14" applyFont="1" applyAlignment="1">
      <alignment horizontal="left"/>
    </xf>
    <xf numFmtId="0" fontId="48" fillId="0" borderId="0" xfId="14" applyFont="1"/>
    <xf numFmtId="0" fontId="33" fillId="0" borderId="0" xfId="0" applyNumberFormat="1" applyFont="1"/>
    <xf numFmtId="0" fontId="31" fillId="0" borderId="137" xfId="0" applyFont="1" applyFill="1" applyBorder="1"/>
    <xf numFmtId="0" fontId="31" fillId="0" borderId="135" xfId="0" applyFont="1" applyFill="1" applyBorder="1" applyAlignment="1">
      <alignment horizontal="center" vertical="center"/>
    </xf>
    <xf numFmtId="0" fontId="31" fillId="0" borderId="123" xfId="0" applyFont="1" applyFill="1" applyBorder="1" applyAlignment="1">
      <alignment horizontal="center"/>
    </xf>
    <xf numFmtId="0" fontId="31" fillId="0" borderId="123" xfId="0" applyFont="1" applyFill="1" applyBorder="1" applyAlignment="1">
      <alignment horizontal="center" vertical="center"/>
    </xf>
    <xf numFmtId="0" fontId="31" fillId="0" borderId="123" xfId="4" applyFont="1" applyFill="1" applyBorder="1" applyAlignment="1">
      <alignment horizontal="center" vertical="center"/>
    </xf>
    <xf numFmtId="0" fontId="31" fillId="0" borderId="220" xfId="0" applyFont="1" applyFill="1" applyBorder="1" applyAlignment="1">
      <alignment horizontal="center"/>
    </xf>
    <xf numFmtId="0" fontId="42" fillId="0" borderId="127" xfId="4" applyFont="1" applyFill="1" applyBorder="1" applyAlignment="1">
      <alignment horizontal="center" vertical="center"/>
    </xf>
    <xf numFmtId="1" fontId="42" fillId="0" borderId="127" xfId="0" applyNumberFormat="1" applyFont="1" applyFill="1" applyBorder="1" applyAlignment="1">
      <alignment horizontal="center" vertical="center"/>
    </xf>
    <xf numFmtId="2" fontId="42" fillId="0" borderId="149" xfId="4" applyNumberFormat="1" applyFont="1" applyFill="1" applyBorder="1" applyAlignment="1">
      <alignment horizontal="center" vertical="center"/>
    </xf>
    <xf numFmtId="0" fontId="0" fillId="0" borderId="0" xfId="0" applyFill="1"/>
    <xf numFmtId="0" fontId="0" fillId="0" borderId="137" xfId="0" applyFill="1" applyBorder="1"/>
    <xf numFmtId="0" fontId="39" fillId="0" borderId="0" xfId="0" applyFont="1" applyAlignment="1">
      <alignment horizontal="center"/>
    </xf>
    <xf numFmtId="0" fontId="9" fillId="5" borderId="226" xfId="0" applyFont="1" applyFill="1" applyBorder="1" applyAlignment="1">
      <alignment horizontal="center" vertical="center"/>
    </xf>
    <xf numFmtId="0" fontId="28" fillId="0" borderId="209" xfId="0" applyFont="1" applyFill="1" applyBorder="1" applyAlignment="1">
      <alignment horizontal="left"/>
    </xf>
    <xf numFmtId="0" fontId="31" fillId="0" borderId="135" xfId="4" applyFont="1" applyFill="1" applyBorder="1" applyAlignment="1">
      <alignment horizontal="center" vertical="center"/>
    </xf>
    <xf numFmtId="0" fontId="31" fillId="0" borderId="132" xfId="4" applyFont="1" applyFill="1" applyBorder="1" applyAlignment="1">
      <alignment horizontal="center" vertical="center"/>
    </xf>
    <xf numFmtId="0" fontId="31" fillId="0" borderId="132" xfId="0" applyFont="1" applyFill="1" applyBorder="1" applyAlignment="1">
      <alignment horizontal="center"/>
    </xf>
    <xf numFmtId="0" fontId="42" fillId="0" borderId="209" xfId="4" applyFont="1" applyFill="1" applyBorder="1" applyAlignment="1">
      <alignment horizontal="center" vertical="center"/>
    </xf>
    <xf numFmtId="1" fontId="42" fillId="0" borderId="209" xfId="0" applyNumberFormat="1" applyFont="1" applyFill="1" applyBorder="1" applyAlignment="1">
      <alignment horizontal="center" vertical="center"/>
    </xf>
    <xf numFmtId="2" fontId="42" fillId="0" borderId="209" xfId="4" applyNumberFormat="1" applyFont="1" applyFill="1" applyBorder="1" applyAlignment="1">
      <alignment horizontal="center" vertical="center"/>
    </xf>
    <xf numFmtId="0" fontId="31" fillId="0" borderId="137" xfId="4" applyFont="1" applyFill="1" applyBorder="1"/>
    <xf numFmtId="0" fontId="42" fillId="0" borderId="137" xfId="4" applyFont="1" applyFill="1" applyBorder="1" applyAlignment="1">
      <alignment horizontal="center" vertical="center"/>
    </xf>
    <xf numFmtId="1" fontId="42" fillId="0" borderId="137" xfId="0" applyNumberFormat="1" applyFont="1" applyFill="1" applyBorder="1" applyAlignment="1">
      <alignment horizontal="center" vertical="center"/>
    </xf>
    <xf numFmtId="2" fontId="42" fillId="0" borderId="137" xfId="4" applyNumberFormat="1" applyFont="1" applyFill="1" applyBorder="1" applyAlignment="1">
      <alignment horizontal="center" vertical="center"/>
    </xf>
    <xf numFmtId="0" fontId="0" fillId="0" borderId="0" xfId="4" applyFont="1" applyFill="1"/>
    <xf numFmtId="0" fontId="42" fillId="0" borderId="149" xfId="4" applyFont="1" applyFill="1" applyBorder="1" applyAlignment="1">
      <alignment horizontal="center" vertical="center"/>
    </xf>
    <xf numFmtId="1" fontId="42" fillId="0" borderId="149" xfId="0" applyNumberFormat="1" applyFont="1" applyFill="1" applyBorder="1" applyAlignment="1">
      <alignment horizontal="center" vertical="center"/>
    </xf>
    <xf numFmtId="0" fontId="31" fillId="0" borderId="137" xfId="0" applyFont="1" applyFill="1" applyBorder="1" applyAlignment="1">
      <alignment horizontal="left"/>
    </xf>
    <xf numFmtId="0" fontId="31" fillId="0" borderId="239" xfId="0" applyFont="1" applyFill="1" applyBorder="1"/>
    <xf numFmtId="0" fontId="0" fillId="0" borderId="137" xfId="0" applyFill="1" applyBorder="1" applyAlignment="1">
      <alignment horizontal="left"/>
    </xf>
    <xf numFmtId="0" fontId="30" fillId="0" borderId="123" xfId="0" applyFont="1" applyFill="1" applyBorder="1" applyAlignment="1">
      <alignment horizontal="center"/>
    </xf>
    <xf numFmtId="0" fontId="59" fillId="0" borderId="0" xfId="0" applyFont="1" applyAlignment="1">
      <alignment horizontal="center" vertical="center" wrapText="1"/>
    </xf>
    <xf numFmtId="0" fontId="45" fillId="4" borderId="122" xfId="0" applyFont="1" applyFill="1" applyBorder="1" applyAlignment="1">
      <alignment horizontal="center"/>
    </xf>
    <xf numFmtId="0" fontId="60" fillId="4" borderId="30" xfId="0" applyFont="1" applyFill="1" applyBorder="1" applyAlignment="1">
      <alignment horizontal="center"/>
    </xf>
    <xf numFmtId="0" fontId="60" fillId="4" borderId="122" xfId="0" applyFont="1" applyFill="1" applyBorder="1" applyAlignment="1">
      <alignment horizontal="center"/>
    </xf>
    <xf numFmtId="17" fontId="48" fillId="9" borderId="132" xfId="0" applyNumberFormat="1" applyFont="1" applyFill="1" applyBorder="1" applyAlignment="1">
      <alignment horizontal="center"/>
    </xf>
    <xf numFmtId="3" fontId="49" fillId="0" borderId="16" xfId="0" applyNumberFormat="1" applyFont="1" applyBorder="1" applyAlignment="1">
      <alignment horizontal="center"/>
    </xf>
    <xf numFmtId="2" fontId="49" fillId="0" borderId="149" xfId="0" applyNumberFormat="1" applyFont="1" applyBorder="1" applyAlignment="1">
      <alignment horizontal="center"/>
    </xf>
    <xf numFmtId="3" fontId="49" fillId="0" borderId="22" xfId="0" applyNumberFormat="1" applyFont="1" applyBorder="1" applyAlignment="1">
      <alignment horizontal="center"/>
    </xf>
    <xf numFmtId="3" fontId="49" fillId="0" borderId="25" xfId="0" applyNumberFormat="1" applyFont="1" applyBorder="1" applyAlignment="1">
      <alignment horizontal="center"/>
    </xf>
    <xf numFmtId="3" fontId="49" fillId="0" borderId="58" xfId="0" applyNumberFormat="1" applyFont="1" applyBorder="1" applyAlignment="1">
      <alignment horizontal="center"/>
    </xf>
    <xf numFmtId="2" fontId="49" fillId="0" borderId="128" xfId="0" applyNumberFormat="1" applyFont="1" applyBorder="1" applyAlignment="1">
      <alignment horizontal="center"/>
    </xf>
    <xf numFmtId="0" fontId="42" fillId="0" borderId="122" xfId="0" applyFont="1" applyBorder="1" applyAlignment="1">
      <alignment horizontal="right"/>
    </xf>
    <xf numFmtId="3" fontId="42" fillId="0" borderId="11" xfId="0" applyNumberFormat="1" applyFont="1" applyBorder="1" applyAlignment="1">
      <alignment horizontal="center"/>
    </xf>
    <xf numFmtId="0" fontId="42" fillId="0" borderId="40" xfId="0" applyFont="1" applyBorder="1" applyAlignment="1">
      <alignment horizontal="right"/>
    </xf>
    <xf numFmtId="3" fontId="42" fillId="0" borderId="3" xfId="0" applyNumberFormat="1" applyFont="1" applyBorder="1" applyAlignment="1">
      <alignment horizontal="center"/>
    </xf>
    <xf numFmtId="0" fontId="43" fillId="5" borderId="3" xfId="0" applyFont="1" applyFill="1" applyBorder="1" applyAlignment="1">
      <alignment horizontal="left" vertical="center" wrapText="1"/>
    </xf>
    <xf numFmtId="17" fontId="43" fillId="5" borderId="3" xfId="0" applyNumberFormat="1" applyFont="1" applyFill="1" applyBorder="1" applyAlignment="1">
      <alignment horizontal="center" vertical="center" wrapText="1"/>
    </xf>
    <xf numFmtId="1" fontId="43" fillId="5" borderId="29" xfId="0" applyNumberFormat="1" applyFont="1" applyFill="1" applyBorder="1" applyAlignment="1">
      <alignment horizontal="center" vertical="center" wrapText="1"/>
    </xf>
    <xf numFmtId="165" fontId="43" fillId="5" borderId="3" xfId="0" applyNumberFormat="1" applyFont="1" applyFill="1" applyBorder="1" applyAlignment="1">
      <alignment horizontal="center" vertical="center" wrapText="1"/>
    </xf>
    <xf numFmtId="165" fontId="43" fillId="0" borderId="0" xfId="0" applyNumberFormat="1" applyFont="1" applyAlignment="1">
      <alignment horizontal="center" vertical="center" wrapText="1"/>
    </xf>
    <xf numFmtId="0" fontId="58" fillId="0" borderId="4" xfId="0" applyFont="1" applyBorder="1" applyAlignment="1">
      <alignment horizontal="center" vertical="top" wrapText="1"/>
    </xf>
    <xf numFmtId="0" fontId="58" fillId="0" borderId="42" xfId="0" applyFont="1" applyBorder="1" applyAlignment="1">
      <alignment horizontal="center" vertical="center"/>
    </xf>
    <xf numFmtId="0" fontId="58" fillId="0" borderId="19" xfId="0" applyFont="1" applyBorder="1" applyAlignment="1">
      <alignment horizontal="center" vertical="center"/>
    </xf>
    <xf numFmtId="0" fontId="58" fillId="0" borderId="19" xfId="0" applyFont="1" applyBorder="1" applyAlignment="1">
      <alignment horizontal="center" vertical="center" wrapText="1"/>
    </xf>
    <xf numFmtId="0" fontId="58" fillId="11" borderId="19" xfId="0" applyFont="1" applyFill="1" applyBorder="1" applyAlignment="1">
      <alignment horizontal="center" vertical="center"/>
    </xf>
    <xf numFmtId="0" fontId="58" fillId="0" borderId="51" xfId="0" applyFont="1" applyBorder="1" applyAlignment="1">
      <alignment horizontal="center" vertical="center"/>
    </xf>
    <xf numFmtId="0" fontId="58" fillId="0" borderId="41" xfId="0" applyFont="1" applyBorder="1" applyAlignment="1">
      <alignment horizontal="center" vertical="center"/>
    </xf>
    <xf numFmtId="1" fontId="58" fillId="0" borderId="53" xfId="0" applyNumberFormat="1" applyFont="1" applyBorder="1" applyAlignment="1">
      <alignment horizontal="center" vertical="center"/>
    </xf>
    <xf numFmtId="165" fontId="58" fillId="0" borderId="41" xfId="0" applyNumberFormat="1" applyFont="1" applyBorder="1" applyAlignment="1">
      <alignment horizontal="center" vertical="center"/>
    </xf>
    <xf numFmtId="165" fontId="58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left"/>
    </xf>
    <xf numFmtId="0" fontId="62" fillId="7" borderId="67" xfId="0" applyFont="1" applyFill="1" applyBorder="1" applyAlignment="1">
      <alignment horizontal="center" vertical="center" wrapText="1"/>
    </xf>
    <xf numFmtId="17" fontId="62" fillId="0" borderId="65" xfId="0" applyNumberFormat="1" applyFont="1" applyBorder="1" applyAlignment="1">
      <alignment horizontal="center" vertical="center" wrapText="1"/>
    </xf>
    <xf numFmtId="17" fontId="42" fillId="0" borderId="50" xfId="0" applyNumberFormat="1" applyFont="1" applyBorder="1" applyAlignment="1">
      <alignment horizontal="center" vertical="center" wrapText="1"/>
    </xf>
    <xf numFmtId="0" fontId="62" fillId="0" borderId="10" xfId="0" applyFont="1" applyBorder="1" applyAlignment="1">
      <alignment horizontal="center" vertical="center"/>
    </xf>
    <xf numFmtId="1" fontId="62" fillId="0" borderId="10" xfId="0" applyNumberFormat="1" applyFont="1" applyBorder="1" applyAlignment="1">
      <alignment horizontal="center" vertical="center"/>
    </xf>
    <xf numFmtId="0" fontId="58" fillId="0" borderId="6" xfId="10" applyFont="1" applyBorder="1" applyAlignment="1" applyProtection="1">
      <alignment horizontal="center" vertical="top" wrapText="1"/>
    </xf>
    <xf numFmtId="0" fontId="58" fillId="0" borderId="20" xfId="0" applyFont="1" applyBorder="1" applyAlignment="1">
      <alignment horizontal="center" vertical="center" wrapText="1"/>
    </xf>
    <xf numFmtId="0" fontId="58" fillId="11" borderId="20" xfId="0" applyFont="1" applyFill="1" applyBorder="1" applyAlignment="1">
      <alignment horizontal="center" vertical="center"/>
    </xf>
    <xf numFmtId="0" fontId="61" fillId="7" borderId="68" xfId="0" applyFont="1" applyFill="1" applyBorder="1" applyAlignment="1">
      <alignment horizontal="center" vertical="center"/>
    </xf>
    <xf numFmtId="1" fontId="61" fillId="7" borderId="69" xfId="0" applyNumberFormat="1" applyFont="1" applyFill="1" applyBorder="1" applyAlignment="1">
      <alignment horizontal="center" vertical="center"/>
    </xf>
    <xf numFmtId="0" fontId="58" fillId="0" borderId="44" xfId="0" applyFont="1" applyBorder="1" applyAlignment="1">
      <alignment horizontal="center" vertical="center"/>
    </xf>
    <xf numFmtId="0" fontId="58" fillId="0" borderId="20" xfId="0" applyFont="1" applyBorder="1" applyAlignment="1">
      <alignment horizontal="center" vertical="center"/>
    </xf>
    <xf numFmtId="0" fontId="58" fillId="11" borderId="20" xfId="0" applyFont="1" applyFill="1" applyBorder="1" applyAlignment="1">
      <alignment horizontal="center" vertical="center" wrapText="1"/>
    </xf>
    <xf numFmtId="0" fontId="58" fillId="0" borderId="24" xfId="0" applyFont="1" applyBorder="1" applyAlignment="1">
      <alignment horizontal="center" vertical="center" wrapText="1"/>
    </xf>
    <xf numFmtId="0" fontId="58" fillId="0" borderId="6" xfId="0" applyFont="1" applyBorder="1" applyAlignment="1">
      <alignment horizontal="center" vertical="center"/>
    </xf>
    <xf numFmtId="1" fontId="58" fillId="0" borderId="22" xfId="0" applyNumberFormat="1" applyFont="1" applyBorder="1" applyAlignment="1">
      <alignment horizontal="center" vertical="center"/>
    </xf>
    <xf numFmtId="165" fontId="58" fillId="0" borderId="6" xfId="0" applyNumberFormat="1" applyFont="1" applyBorder="1" applyAlignment="1">
      <alignment horizontal="center" vertical="center"/>
    </xf>
    <xf numFmtId="0" fontId="62" fillId="5" borderId="68" xfId="0" applyFont="1" applyFill="1" applyBorder="1" applyAlignment="1">
      <alignment horizontal="justify" vertical="center" wrapText="1"/>
    </xf>
    <xf numFmtId="0" fontId="62" fillId="5" borderId="19" xfId="0" applyFont="1" applyFill="1" applyBorder="1" applyAlignment="1">
      <alignment horizontal="center" vertical="center" wrapText="1"/>
    </xf>
    <xf numFmtId="0" fontId="62" fillId="5" borderId="51" xfId="0" applyFont="1" applyFill="1" applyBorder="1" applyAlignment="1">
      <alignment horizontal="center" vertical="center" wrapText="1"/>
    </xf>
    <xf numFmtId="0" fontId="61" fillId="0" borderId="34" xfId="0" applyFont="1" applyBorder="1" applyAlignment="1">
      <alignment horizontal="center" vertical="center"/>
    </xf>
    <xf numFmtId="1" fontId="61" fillId="0" borderId="3" xfId="0" applyNumberFormat="1" applyFont="1" applyBorder="1" applyAlignment="1">
      <alignment horizontal="center" vertical="center"/>
    </xf>
    <xf numFmtId="0" fontId="31" fillId="7" borderId="35" xfId="0" applyFont="1" applyFill="1" applyBorder="1"/>
    <xf numFmtId="0" fontId="31" fillId="7" borderId="20" xfId="0" applyFont="1" applyFill="1" applyBorder="1"/>
    <xf numFmtId="0" fontId="31" fillId="7" borderId="24" xfId="0" applyFont="1" applyFill="1" applyBorder="1"/>
    <xf numFmtId="0" fontId="31" fillId="7" borderId="44" xfId="0" applyFont="1" applyFill="1" applyBorder="1"/>
    <xf numFmtId="0" fontId="61" fillId="7" borderId="35" xfId="0" applyFont="1" applyFill="1" applyBorder="1" applyAlignment="1">
      <alignment horizontal="center" vertical="center"/>
    </xf>
    <xf numFmtId="1" fontId="61" fillId="7" borderId="70" xfId="0" applyNumberFormat="1" applyFont="1" applyFill="1" applyBorder="1" applyAlignment="1">
      <alignment horizontal="center" vertical="center"/>
    </xf>
    <xf numFmtId="0" fontId="61" fillId="7" borderId="71" xfId="0" applyFont="1" applyFill="1" applyBorder="1" applyAlignment="1">
      <alignment horizontal="center" vertical="center"/>
    </xf>
    <xf numFmtId="1" fontId="61" fillId="7" borderId="72" xfId="0" applyNumberFormat="1" applyFont="1" applyFill="1" applyBorder="1" applyAlignment="1">
      <alignment horizontal="center" vertical="center"/>
    </xf>
    <xf numFmtId="0" fontId="62" fillId="13" borderId="73" xfId="0" applyFont="1" applyFill="1" applyBorder="1" applyAlignment="1">
      <alignment horizontal="justify" vertical="center" wrapText="1"/>
    </xf>
    <xf numFmtId="0" fontId="62" fillId="13" borderId="74" xfId="0" applyFont="1" applyFill="1" applyBorder="1" applyAlignment="1">
      <alignment horizontal="center" vertical="center" wrapText="1"/>
    </xf>
    <xf numFmtId="0" fontId="62" fillId="13" borderId="75" xfId="0" applyFont="1" applyFill="1" applyBorder="1" applyAlignment="1">
      <alignment horizontal="center" vertical="center" wrapText="1"/>
    </xf>
    <xf numFmtId="0" fontId="61" fillId="0" borderId="29" xfId="0" applyFont="1" applyBorder="1" applyAlignment="1">
      <alignment horizontal="center" vertical="center"/>
    </xf>
    <xf numFmtId="0" fontId="61" fillId="13" borderId="76" xfId="0" applyFont="1" applyFill="1" applyBorder="1" applyAlignment="1">
      <alignment horizontal="right" vertical="center" wrapText="1"/>
    </xf>
    <xf numFmtId="0" fontId="61" fillId="13" borderId="77" xfId="0" applyFont="1" applyFill="1" applyBorder="1" applyAlignment="1">
      <alignment horizontal="center" vertical="center" wrapText="1"/>
    </xf>
    <xf numFmtId="0" fontId="61" fillId="13" borderId="78" xfId="0" applyFont="1" applyFill="1" applyBorder="1" applyAlignment="1">
      <alignment horizontal="center" vertical="center" wrapText="1"/>
    </xf>
    <xf numFmtId="0" fontId="61" fillId="13" borderId="79" xfId="0" applyFont="1" applyFill="1" applyBorder="1" applyAlignment="1">
      <alignment horizontal="center" vertical="center" wrapText="1"/>
    </xf>
    <xf numFmtId="0" fontId="61" fillId="13" borderId="80" xfId="0" applyFont="1" applyFill="1" applyBorder="1" applyAlignment="1">
      <alignment horizontal="center" vertical="center" wrapText="1"/>
    </xf>
    <xf numFmtId="0" fontId="61" fillId="0" borderId="32" xfId="0" applyFont="1" applyBorder="1" applyAlignment="1">
      <alignment horizontal="center" vertical="center"/>
    </xf>
    <xf numFmtId="1" fontId="61" fillId="0" borderId="45" xfId="0" applyNumberFormat="1" applyFont="1" applyBorder="1" applyAlignment="1">
      <alignment horizontal="center" vertical="center"/>
    </xf>
    <xf numFmtId="0" fontId="61" fillId="13" borderId="81" xfId="0" applyFont="1" applyFill="1" applyBorder="1" applyAlignment="1">
      <alignment horizontal="right" vertical="center" wrapText="1"/>
    </xf>
    <xf numFmtId="0" fontId="61" fillId="13" borderId="82" xfId="0" applyFont="1" applyFill="1" applyBorder="1" applyAlignment="1">
      <alignment horizontal="center" vertical="center" wrapText="1"/>
    </xf>
    <xf numFmtId="0" fontId="61" fillId="13" borderId="83" xfId="0" applyFont="1" applyFill="1" applyBorder="1" applyAlignment="1">
      <alignment horizontal="center" vertical="center" wrapText="1"/>
    </xf>
    <xf numFmtId="0" fontId="61" fillId="13" borderId="84" xfId="0" applyFont="1" applyFill="1" applyBorder="1" applyAlignment="1">
      <alignment horizontal="center" vertical="center" wrapText="1"/>
    </xf>
    <xf numFmtId="0" fontId="61" fillId="13" borderId="85" xfId="0" applyFont="1" applyFill="1" applyBorder="1" applyAlignment="1">
      <alignment horizontal="center" vertical="center" wrapText="1"/>
    </xf>
    <xf numFmtId="0" fontId="61" fillId="0" borderId="43" xfId="0" applyFont="1" applyBorder="1" applyAlignment="1">
      <alignment horizontal="center" vertical="center"/>
    </xf>
    <xf numFmtId="1" fontId="61" fillId="0" borderId="8" xfId="0" applyNumberFormat="1" applyFont="1" applyBorder="1" applyAlignment="1">
      <alignment horizontal="center" vertical="center"/>
    </xf>
    <xf numFmtId="0" fontId="58" fillId="0" borderId="6" xfId="0" applyFont="1" applyBorder="1" applyAlignment="1">
      <alignment horizontal="center" vertical="top" wrapText="1"/>
    </xf>
    <xf numFmtId="0" fontId="31" fillId="7" borderId="67" xfId="0" applyFont="1" applyFill="1" applyBorder="1"/>
    <xf numFmtId="0" fontId="31" fillId="7" borderId="65" xfId="0" applyFont="1" applyFill="1" applyBorder="1"/>
    <xf numFmtId="0" fontId="31" fillId="7" borderId="50" xfId="0" applyFont="1" applyFill="1" applyBorder="1"/>
    <xf numFmtId="0" fontId="62" fillId="15" borderId="151" xfId="0" applyFont="1" applyFill="1" applyBorder="1" applyAlignment="1">
      <alignment horizontal="left" vertical="center"/>
    </xf>
    <xf numFmtId="0" fontId="62" fillId="15" borderId="152" xfId="0" applyFont="1" applyFill="1" applyBorder="1" applyAlignment="1">
      <alignment horizontal="center" vertical="center"/>
    </xf>
    <xf numFmtId="0" fontId="62" fillId="15" borderId="153" xfId="0" applyFont="1" applyFill="1" applyBorder="1" applyAlignment="1">
      <alignment horizontal="center" vertical="center"/>
    </xf>
    <xf numFmtId="0" fontId="62" fillId="15" borderId="153" xfId="0" applyFont="1" applyFill="1" applyBorder="1" applyAlignment="1">
      <alignment horizontal="center" vertical="center" wrapText="1"/>
    </xf>
    <xf numFmtId="0" fontId="62" fillId="15" borderId="150" xfId="0" applyFont="1" applyFill="1" applyBorder="1" applyAlignment="1">
      <alignment horizontal="center" vertical="center" wrapText="1"/>
    </xf>
    <xf numFmtId="0" fontId="61" fillId="0" borderId="13" xfId="0" applyFont="1" applyBorder="1" applyAlignment="1">
      <alignment horizontal="center" vertical="center"/>
    </xf>
    <xf numFmtId="1" fontId="61" fillId="0" borderId="2" xfId="0" applyNumberFormat="1" applyFont="1" applyBorder="1" applyAlignment="1">
      <alignment horizontal="center" vertical="center"/>
    </xf>
    <xf numFmtId="0" fontId="62" fillId="16" borderId="154" xfId="0" applyFont="1" applyFill="1" applyBorder="1" applyAlignment="1">
      <alignment horizontal="justify" vertical="center" wrapText="1"/>
    </xf>
    <xf numFmtId="0" fontId="62" fillId="16" borderId="155" xfId="0" applyFont="1" applyFill="1" applyBorder="1" applyAlignment="1">
      <alignment horizontal="center" vertical="center" wrapText="1"/>
    </xf>
    <xf numFmtId="0" fontId="61" fillId="0" borderId="156" xfId="0" applyFont="1" applyBorder="1" applyAlignment="1">
      <alignment horizontal="center" vertical="center"/>
    </xf>
    <xf numFmtId="1" fontId="61" fillId="0" borderId="157" xfId="0" applyNumberFormat="1" applyFont="1" applyBorder="1" applyAlignment="1">
      <alignment horizontal="center" vertical="center"/>
    </xf>
    <xf numFmtId="0" fontId="61" fillId="16" borderId="158" xfId="0" applyFont="1" applyFill="1" applyBorder="1" applyAlignment="1">
      <alignment horizontal="right" vertical="center" wrapText="1"/>
    </xf>
    <xf numFmtId="0" fontId="61" fillId="16" borderId="159" xfId="0" applyFont="1" applyFill="1" applyBorder="1" applyAlignment="1">
      <alignment horizontal="center" vertical="center" wrapText="1"/>
    </xf>
    <xf numFmtId="0" fontId="61" fillId="16" borderId="160" xfId="0" applyFont="1" applyFill="1" applyBorder="1" applyAlignment="1">
      <alignment horizontal="center" vertical="center" wrapText="1"/>
    </xf>
    <xf numFmtId="0" fontId="61" fillId="16" borderId="161" xfId="0" applyFont="1" applyFill="1" applyBorder="1" applyAlignment="1">
      <alignment horizontal="center" vertical="center" wrapText="1"/>
    </xf>
    <xf numFmtId="0" fontId="61" fillId="16" borderId="162" xfId="0" applyFont="1" applyFill="1" applyBorder="1" applyAlignment="1">
      <alignment horizontal="center" vertical="center" wrapText="1"/>
    </xf>
    <xf numFmtId="0" fontId="61" fillId="16" borderId="163" xfId="0" applyFont="1" applyFill="1" applyBorder="1" applyAlignment="1">
      <alignment horizontal="center" vertical="center" wrapText="1"/>
    </xf>
    <xf numFmtId="0" fontId="61" fillId="24" borderId="164" xfId="0" applyFont="1" applyFill="1" applyBorder="1" applyAlignment="1">
      <alignment horizontal="center" vertical="center" wrapText="1"/>
    </xf>
    <xf numFmtId="0" fontId="61" fillId="16" borderId="165" xfId="0" applyFont="1" applyFill="1" applyBorder="1" applyAlignment="1">
      <alignment horizontal="center" vertical="center" wrapText="1"/>
    </xf>
    <xf numFmtId="0" fontId="61" fillId="0" borderId="166" xfId="0" applyFont="1" applyBorder="1" applyAlignment="1">
      <alignment horizontal="center" vertical="center"/>
    </xf>
    <xf numFmtId="1" fontId="61" fillId="0" borderId="167" xfId="0" applyNumberFormat="1" applyFont="1" applyBorder="1" applyAlignment="1">
      <alignment horizontal="center" vertical="center"/>
    </xf>
    <xf numFmtId="0" fontId="61" fillId="16" borderId="168" xfId="0" applyFont="1" applyFill="1" applyBorder="1" applyAlignment="1">
      <alignment horizontal="right" vertical="center" wrapText="1"/>
    </xf>
    <xf numFmtId="0" fontId="61" fillId="16" borderId="169" xfId="0" applyFont="1" applyFill="1" applyBorder="1" applyAlignment="1">
      <alignment horizontal="center" vertical="center" wrapText="1"/>
    </xf>
    <xf numFmtId="0" fontId="61" fillId="16" borderId="170" xfId="0" applyFont="1" applyFill="1" applyBorder="1" applyAlignment="1">
      <alignment horizontal="center" vertical="center" wrapText="1"/>
    </xf>
    <xf numFmtId="0" fontId="61" fillId="16" borderId="171" xfId="0" applyFont="1" applyFill="1" applyBorder="1" applyAlignment="1">
      <alignment horizontal="center" vertical="center" wrapText="1"/>
    </xf>
    <xf numFmtId="0" fontId="61" fillId="16" borderId="172" xfId="0" applyFont="1" applyFill="1" applyBorder="1" applyAlignment="1">
      <alignment horizontal="center" vertical="center" wrapText="1"/>
    </xf>
    <xf numFmtId="0" fontId="61" fillId="24" borderId="173" xfId="0" applyFont="1" applyFill="1" applyBorder="1" applyAlignment="1">
      <alignment horizontal="center" vertical="center" wrapText="1"/>
    </xf>
    <xf numFmtId="0" fontId="61" fillId="16" borderId="174" xfId="0" applyFont="1" applyFill="1" applyBorder="1" applyAlignment="1">
      <alignment horizontal="center" vertical="center" wrapText="1"/>
    </xf>
    <xf numFmtId="0" fontId="61" fillId="0" borderId="175" xfId="0" applyFont="1" applyBorder="1" applyAlignment="1">
      <alignment horizontal="center" vertical="center"/>
    </xf>
    <xf numFmtId="1" fontId="61" fillId="0" borderId="176" xfId="0" applyNumberFormat="1" applyFont="1" applyBorder="1" applyAlignment="1">
      <alignment horizontal="center" vertical="center"/>
    </xf>
    <xf numFmtId="0" fontId="62" fillId="18" borderId="88" xfId="0" applyFont="1" applyFill="1" applyBorder="1" applyAlignment="1">
      <alignment horizontal="justify" vertical="center" wrapText="1"/>
    </xf>
    <xf numFmtId="0" fontId="62" fillId="18" borderId="89" xfId="0" applyFont="1" applyFill="1" applyBorder="1" applyAlignment="1">
      <alignment horizontal="center" vertical="center" wrapText="1"/>
    </xf>
    <xf numFmtId="0" fontId="62" fillId="18" borderId="90" xfId="0" applyFont="1" applyFill="1" applyBorder="1" applyAlignment="1">
      <alignment horizontal="center" vertical="center" wrapText="1"/>
    </xf>
    <xf numFmtId="0" fontId="62" fillId="18" borderId="91" xfId="0" applyFont="1" applyFill="1" applyBorder="1" applyAlignment="1">
      <alignment horizontal="center" vertical="center" wrapText="1"/>
    </xf>
    <xf numFmtId="0" fontId="61" fillId="0" borderId="3" xfId="0" applyFont="1" applyBorder="1" applyAlignment="1">
      <alignment horizontal="center" vertical="center"/>
    </xf>
    <xf numFmtId="0" fontId="62" fillId="19" borderId="92" xfId="0" applyFont="1" applyFill="1" applyBorder="1" applyAlignment="1">
      <alignment horizontal="justify" vertical="center" wrapText="1"/>
    </xf>
    <xf numFmtId="0" fontId="62" fillId="19" borderId="90" xfId="0" applyFont="1" applyFill="1" applyBorder="1" applyAlignment="1">
      <alignment horizontal="center" vertical="center" wrapText="1"/>
    </xf>
    <xf numFmtId="0" fontId="62" fillId="19" borderId="91" xfId="0" applyFont="1" applyFill="1" applyBorder="1" applyAlignment="1">
      <alignment horizontal="center" vertical="center" wrapText="1"/>
    </xf>
    <xf numFmtId="0" fontId="61" fillId="19" borderId="93" xfId="0" applyFont="1" applyFill="1" applyBorder="1" applyAlignment="1">
      <alignment horizontal="right" vertical="center" wrapText="1"/>
    </xf>
    <xf numFmtId="0" fontId="61" fillId="19" borderId="94" xfId="0" applyFont="1" applyFill="1" applyBorder="1" applyAlignment="1">
      <alignment horizontal="center" vertical="center" wrapText="1"/>
    </xf>
    <xf numFmtId="0" fontId="61" fillId="19" borderId="95" xfId="0" applyFont="1" applyFill="1" applyBorder="1" applyAlignment="1">
      <alignment horizontal="center" vertical="center" wrapText="1"/>
    </xf>
    <xf numFmtId="0" fontId="61" fillId="19" borderId="96" xfId="0" applyFont="1" applyFill="1" applyBorder="1" applyAlignment="1">
      <alignment horizontal="center" vertical="center" wrapText="1"/>
    </xf>
    <xf numFmtId="0" fontId="61" fillId="19" borderId="97" xfId="0" applyFont="1" applyFill="1" applyBorder="1" applyAlignment="1">
      <alignment horizontal="center" vertical="center" wrapText="1"/>
    </xf>
    <xf numFmtId="0" fontId="61" fillId="0" borderId="41" xfId="0" applyFont="1" applyBorder="1" applyAlignment="1">
      <alignment horizontal="center" vertical="center"/>
    </xf>
    <xf numFmtId="1" fontId="61" fillId="0" borderId="41" xfId="0" applyNumberFormat="1" applyFont="1" applyBorder="1" applyAlignment="1">
      <alignment horizontal="center" vertical="center"/>
    </xf>
    <xf numFmtId="0" fontId="61" fillId="19" borderId="98" xfId="0" applyFont="1" applyFill="1" applyBorder="1" applyAlignment="1">
      <alignment horizontal="right" vertical="center" wrapText="1"/>
    </xf>
    <xf numFmtId="0" fontId="61" fillId="19" borderId="99" xfId="0" applyFont="1" applyFill="1" applyBorder="1" applyAlignment="1">
      <alignment horizontal="center" vertical="center" wrapText="1"/>
    </xf>
    <xf numFmtId="0" fontId="61" fillId="19" borderId="100" xfId="0" applyFont="1" applyFill="1" applyBorder="1" applyAlignment="1">
      <alignment horizontal="center" vertical="center" wrapText="1"/>
    </xf>
    <xf numFmtId="0" fontId="61" fillId="19" borderId="101" xfId="0" applyFont="1" applyFill="1" applyBorder="1" applyAlignment="1">
      <alignment horizontal="center" vertical="center" wrapText="1"/>
    </xf>
    <xf numFmtId="0" fontId="61" fillId="0" borderId="40" xfId="0" applyFont="1" applyBorder="1" applyAlignment="1">
      <alignment horizontal="center" vertical="center"/>
    </xf>
    <xf numFmtId="1" fontId="61" fillId="0" borderId="10" xfId="0" applyNumberFormat="1" applyFont="1" applyBorder="1" applyAlignment="1">
      <alignment horizontal="center" vertical="center"/>
    </xf>
    <xf numFmtId="0" fontId="62" fillId="18" borderId="102" xfId="0" applyFont="1" applyFill="1" applyBorder="1" applyAlignment="1">
      <alignment horizontal="justify" vertical="center" wrapText="1"/>
    </xf>
    <xf numFmtId="1" fontId="61" fillId="0" borderId="15" xfId="0" applyNumberFormat="1" applyFont="1" applyBorder="1" applyAlignment="1">
      <alignment horizontal="center" vertical="center"/>
    </xf>
    <xf numFmtId="0" fontId="31" fillId="7" borderId="68" xfId="0" applyFont="1" applyFill="1" applyBorder="1"/>
    <xf numFmtId="0" fontId="31" fillId="7" borderId="19" xfId="0" applyFont="1" applyFill="1" applyBorder="1"/>
    <xf numFmtId="0" fontId="31" fillId="7" borderId="51" xfId="0" applyFont="1" applyFill="1" applyBorder="1"/>
    <xf numFmtId="0" fontId="61" fillId="7" borderId="54" xfId="0" applyFont="1" applyFill="1" applyBorder="1" applyAlignment="1">
      <alignment horizontal="center" vertical="center"/>
    </xf>
    <xf numFmtId="1" fontId="61" fillId="7" borderId="56" xfId="0" applyNumberFormat="1" applyFont="1" applyFill="1" applyBorder="1" applyAlignment="1">
      <alignment horizontal="center" vertical="center"/>
    </xf>
    <xf numFmtId="0" fontId="62" fillId="21" borderId="104" xfId="0" applyFont="1" applyFill="1" applyBorder="1" applyAlignment="1">
      <alignment horizontal="justify" vertical="center" wrapText="1"/>
    </xf>
    <xf numFmtId="0" fontId="62" fillId="21" borderId="105" xfId="0" applyFont="1" applyFill="1" applyBorder="1" applyAlignment="1">
      <alignment horizontal="center" vertical="center" wrapText="1"/>
    </xf>
    <xf numFmtId="0" fontId="62" fillId="21" borderId="106" xfId="0" applyFont="1" applyFill="1" applyBorder="1" applyAlignment="1">
      <alignment horizontal="center" vertical="center" wrapText="1"/>
    </xf>
    <xf numFmtId="0" fontId="62" fillId="21" borderId="107" xfId="0" applyFont="1" applyFill="1" applyBorder="1" applyAlignment="1">
      <alignment horizontal="center" vertical="center" wrapText="1"/>
    </xf>
    <xf numFmtId="0" fontId="61" fillId="0" borderId="2" xfId="0" applyFont="1" applyBorder="1" applyAlignment="1">
      <alignment horizontal="center" vertical="center"/>
    </xf>
    <xf numFmtId="0" fontId="62" fillId="22" borderId="108" xfId="0" applyFont="1" applyFill="1" applyBorder="1" applyAlignment="1">
      <alignment horizontal="justify" vertical="center" wrapText="1"/>
    </xf>
    <xf numFmtId="0" fontId="62" fillId="22" borderId="107" xfId="0" applyFont="1" applyFill="1" applyBorder="1" applyAlignment="1">
      <alignment horizontal="center" vertical="center" wrapText="1"/>
    </xf>
    <xf numFmtId="0" fontId="62" fillId="22" borderId="109" xfId="0" applyFont="1" applyFill="1" applyBorder="1" applyAlignment="1">
      <alignment horizontal="center" vertical="center" wrapText="1"/>
    </xf>
    <xf numFmtId="0" fontId="61" fillId="22" borderId="110" xfId="0" applyFont="1" applyFill="1" applyBorder="1" applyAlignment="1">
      <alignment horizontal="right" vertical="center" wrapText="1"/>
    </xf>
    <xf numFmtId="0" fontId="61" fillId="22" borderId="111" xfId="0" applyFont="1" applyFill="1" applyBorder="1" applyAlignment="1">
      <alignment horizontal="center" vertical="center" wrapText="1"/>
    </xf>
    <xf numFmtId="0" fontId="61" fillId="22" borderId="112" xfId="0" applyFont="1" applyFill="1" applyBorder="1" applyAlignment="1">
      <alignment horizontal="center" vertical="center" wrapText="1"/>
    </xf>
    <xf numFmtId="0" fontId="61" fillId="22" borderId="113" xfId="0" applyFont="1" applyFill="1" applyBorder="1" applyAlignment="1">
      <alignment horizontal="center" vertical="center" wrapText="1"/>
    </xf>
    <xf numFmtId="0" fontId="61" fillId="22" borderId="114" xfId="0" applyFont="1" applyFill="1" applyBorder="1" applyAlignment="1">
      <alignment horizontal="center" vertical="center" wrapText="1"/>
    </xf>
    <xf numFmtId="0" fontId="61" fillId="22" borderId="115" xfId="0" applyFont="1" applyFill="1" applyBorder="1" applyAlignment="1">
      <alignment horizontal="right" vertical="center" wrapText="1"/>
    </xf>
    <xf numFmtId="0" fontId="61" fillId="22" borderId="116" xfId="0" applyFont="1" applyFill="1" applyBorder="1" applyAlignment="1">
      <alignment horizontal="center" vertical="center" wrapText="1"/>
    </xf>
    <xf numFmtId="0" fontId="61" fillId="22" borderId="117" xfId="0" applyFont="1" applyFill="1" applyBorder="1" applyAlignment="1">
      <alignment horizontal="center" vertical="center" wrapText="1"/>
    </xf>
    <xf numFmtId="0" fontId="61" fillId="22" borderId="118" xfId="0" applyFont="1" applyFill="1" applyBorder="1" applyAlignment="1">
      <alignment horizontal="center" vertical="center" wrapText="1"/>
    </xf>
    <xf numFmtId="0" fontId="61" fillId="22" borderId="119" xfId="0" applyFont="1" applyFill="1" applyBorder="1" applyAlignment="1">
      <alignment horizontal="center" vertical="center" wrapText="1"/>
    </xf>
    <xf numFmtId="0" fontId="58" fillId="0" borderId="6" xfId="0" applyFont="1" applyBorder="1" applyAlignment="1">
      <alignment horizontal="left" vertical="top" wrapText="1"/>
    </xf>
    <xf numFmtId="0" fontId="58" fillId="0" borderId="6" xfId="0" applyFont="1" applyBorder="1" applyAlignment="1">
      <alignment horizontal="center" vertical="top"/>
    </xf>
    <xf numFmtId="0" fontId="58" fillId="0" borderId="46" xfId="0" applyFont="1" applyBorder="1" applyAlignment="1">
      <alignment horizontal="center" vertical="center"/>
    </xf>
    <xf numFmtId="0" fontId="58" fillId="0" borderId="26" xfId="0" applyFont="1" applyBorder="1" applyAlignment="1">
      <alignment horizontal="center" vertical="center"/>
    </xf>
    <xf numFmtId="1" fontId="58" fillId="0" borderId="25" xfId="0" applyNumberFormat="1" applyFont="1" applyBorder="1" applyAlignment="1">
      <alignment horizontal="center" vertical="center"/>
    </xf>
    <xf numFmtId="165" fontId="58" fillId="0" borderId="28" xfId="0" applyNumberFormat="1" applyFont="1" applyBorder="1" applyAlignment="1">
      <alignment horizontal="center" vertical="center"/>
    </xf>
    <xf numFmtId="0" fontId="58" fillId="0" borderId="8" xfId="0" applyFont="1" applyBorder="1" applyAlignment="1">
      <alignment horizontal="center" vertical="top" wrapText="1"/>
    </xf>
    <xf numFmtId="0" fontId="58" fillId="0" borderId="48" xfId="0" applyFont="1" applyBorder="1" applyAlignment="1">
      <alignment horizontal="center" vertical="center"/>
    </xf>
    <xf numFmtId="0" fontId="58" fillId="0" borderId="38" xfId="0" applyFont="1" applyBorder="1" applyAlignment="1">
      <alignment horizontal="center" vertical="center"/>
    </xf>
    <xf numFmtId="0" fontId="58" fillId="0" borderId="65" xfId="0" applyFont="1" applyBorder="1" applyAlignment="1">
      <alignment horizontal="center" vertical="center"/>
    </xf>
    <xf numFmtId="0" fontId="58" fillId="0" borderId="26" xfId="0" applyFont="1" applyBorder="1" applyAlignment="1">
      <alignment horizontal="center" vertical="center" wrapText="1"/>
    </xf>
    <xf numFmtId="0" fontId="58" fillId="11" borderId="26" xfId="0" applyFont="1" applyFill="1" applyBorder="1" applyAlignment="1">
      <alignment horizontal="center" vertical="center" wrapText="1"/>
    </xf>
    <xf numFmtId="0" fontId="58" fillId="0" borderId="27" xfId="0" applyFont="1" applyBorder="1" applyAlignment="1">
      <alignment horizontal="center" vertical="center" wrapText="1"/>
    </xf>
    <xf numFmtId="0" fontId="58" fillId="0" borderId="8" xfId="0" applyFont="1" applyBorder="1" applyAlignment="1">
      <alignment horizontal="center" vertical="center"/>
    </xf>
    <xf numFmtId="1" fontId="58" fillId="0" borderId="58" xfId="0" applyNumberFormat="1" applyFont="1" applyBorder="1" applyAlignment="1">
      <alignment horizontal="center" vertical="center"/>
    </xf>
    <xf numFmtId="165" fontId="58" fillId="0" borderId="8" xfId="0" applyNumberFormat="1" applyFont="1" applyBorder="1" applyAlignment="1">
      <alignment horizontal="center" vertical="center"/>
    </xf>
    <xf numFmtId="0" fontId="43" fillId="5" borderId="10" xfId="0" applyFont="1" applyFill="1" applyBorder="1" applyAlignment="1">
      <alignment horizontal="right" vertical="center" wrapText="1"/>
    </xf>
    <xf numFmtId="0" fontId="43" fillId="5" borderId="122" xfId="0" applyFont="1" applyFill="1" applyBorder="1" applyAlignment="1">
      <alignment horizontal="center" vertical="center"/>
    </xf>
    <xf numFmtId="0" fontId="43" fillId="5" borderId="49" xfId="0" applyFont="1" applyFill="1" applyBorder="1" applyAlignment="1">
      <alignment horizontal="center" vertical="center"/>
    </xf>
    <xf numFmtId="0" fontId="43" fillId="5" borderId="40" xfId="0" applyFont="1" applyFill="1" applyBorder="1" applyAlignment="1">
      <alignment horizontal="center" vertical="center"/>
    </xf>
    <xf numFmtId="0" fontId="43" fillId="5" borderId="3" xfId="0" applyFont="1" applyFill="1" applyBorder="1" applyAlignment="1">
      <alignment horizontal="center" vertical="center"/>
    </xf>
    <xf numFmtId="0" fontId="43" fillId="5" borderId="10" xfId="0" applyFont="1" applyFill="1" applyBorder="1" applyAlignment="1">
      <alignment horizontal="center" vertical="center"/>
    </xf>
    <xf numFmtId="1" fontId="43" fillId="5" borderId="58" xfId="0" applyNumberFormat="1" applyFont="1" applyFill="1" applyBorder="1" applyAlignment="1">
      <alignment horizontal="center" vertical="center"/>
    </xf>
    <xf numFmtId="165" fontId="43" fillId="5" borderId="3" xfId="0" applyNumberFormat="1" applyFont="1" applyFill="1" applyBorder="1" applyAlignment="1">
      <alignment horizontal="center" vertical="center"/>
    </xf>
    <xf numFmtId="0" fontId="45" fillId="0" borderId="129" xfId="0" applyFont="1" applyBorder="1" applyAlignment="1">
      <alignment vertical="center"/>
    </xf>
    <xf numFmtId="0" fontId="45" fillId="0" borderId="0" xfId="0" applyFont="1" applyAlignment="1">
      <alignment horizontal="center" vertical="center"/>
    </xf>
    <xf numFmtId="0" fontId="45" fillId="0" borderId="0" xfId="0" applyFont="1" applyAlignment="1">
      <alignment horizontal="left"/>
    </xf>
    <xf numFmtId="0" fontId="45" fillId="25" borderId="130" xfId="0" applyFont="1" applyFill="1" applyBorder="1" applyAlignment="1">
      <alignment horizontal="center"/>
    </xf>
    <xf numFmtId="0" fontId="48" fillId="26" borderId="124" xfId="0" applyFont="1" applyFill="1" applyBorder="1" applyAlignment="1">
      <alignment horizontal="center"/>
    </xf>
    <xf numFmtId="0" fontId="48" fillId="26" borderId="131" xfId="0" applyFont="1" applyFill="1" applyBorder="1" applyAlignment="1">
      <alignment horizontal="center"/>
    </xf>
    <xf numFmtId="0" fontId="48" fillId="26" borderId="125" xfId="0" applyFont="1" applyFill="1" applyBorder="1" applyAlignment="1">
      <alignment horizontal="center"/>
    </xf>
    <xf numFmtId="0" fontId="49" fillId="0" borderId="132" xfId="0" applyFont="1" applyBorder="1"/>
    <xf numFmtId="0" fontId="49" fillId="0" borderId="132" xfId="0" applyFont="1" applyBorder="1" applyAlignment="1">
      <alignment horizontal="center"/>
    </xf>
    <xf numFmtId="0" fontId="31" fillId="0" borderId="132" xfId="0" applyFont="1" applyBorder="1" applyAlignment="1">
      <alignment horizontal="center"/>
    </xf>
    <xf numFmtId="0" fontId="49" fillId="0" borderId="123" xfId="0" applyFont="1" applyBorder="1" applyAlignment="1">
      <alignment horizontal="left"/>
    </xf>
    <xf numFmtId="0" fontId="49" fillId="0" borderId="123" xfId="0" applyFont="1" applyBorder="1"/>
    <xf numFmtId="0" fontId="49" fillId="0" borderId="133" xfId="0" applyFont="1" applyBorder="1"/>
    <xf numFmtId="0" fontId="45" fillId="25" borderId="132" xfId="0" applyFont="1" applyFill="1" applyBorder="1" applyAlignment="1">
      <alignment horizontal="center"/>
    </xf>
    <xf numFmtId="0" fontId="48" fillId="26" borderId="132" xfId="0" applyFont="1" applyFill="1" applyBorder="1" applyAlignment="1">
      <alignment horizontal="center"/>
    </xf>
    <xf numFmtId="0" fontId="42" fillId="26" borderId="132" xfId="0" applyFont="1" applyFill="1" applyBorder="1" applyAlignment="1">
      <alignment horizontal="center"/>
    </xf>
    <xf numFmtId="0" fontId="54" fillId="0" borderId="0" xfId="0" applyFont="1"/>
    <xf numFmtId="0" fontId="54" fillId="0" borderId="0" xfId="0" applyFont="1" applyAlignment="1">
      <alignment horizontal="left"/>
    </xf>
    <xf numFmtId="17" fontId="45" fillId="6" borderId="122" xfId="0" applyNumberFormat="1" applyFont="1" applyFill="1" applyBorder="1" applyAlignment="1">
      <alignment horizontal="center" vertical="center"/>
    </xf>
    <xf numFmtId="0" fontId="42" fillId="6" borderId="122" xfId="0" applyFont="1" applyFill="1" applyBorder="1" applyAlignment="1">
      <alignment horizontal="right"/>
    </xf>
    <xf numFmtId="0" fontId="42" fillId="5" borderId="122" xfId="0" applyFont="1" applyFill="1" applyBorder="1" applyAlignment="1">
      <alignment horizontal="center"/>
    </xf>
    <xf numFmtId="0" fontId="31" fillId="0" borderId="0" xfId="4" applyFont="1" applyAlignment="1">
      <alignment horizontal="center" vertical="center"/>
    </xf>
    <xf numFmtId="0" fontId="7" fillId="4" borderId="177" xfId="0" applyFont="1" applyFill="1" applyBorder="1" applyAlignment="1">
      <alignment horizontal="center"/>
    </xf>
    <xf numFmtId="0" fontId="7" fillId="4" borderId="204" xfId="0" applyFont="1" applyFill="1" applyBorder="1" applyAlignment="1">
      <alignment horizontal="center"/>
    </xf>
    <xf numFmtId="0" fontId="7" fillId="4" borderId="157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17" fontId="40" fillId="0" borderId="0" xfId="0" applyNumberFormat="1" applyFont="1" applyFill="1" applyBorder="1" applyAlignment="1">
      <alignment horizontal="center"/>
    </xf>
    <xf numFmtId="3" fontId="32" fillId="0" borderId="0" xfId="0" applyNumberFormat="1" applyFont="1" applyFill="1" applyBorder="1" applyAlignment="1">
      <alignment horizontal="center"/>
    </xf>
    <xf numFmtId="0" fontId="33" fillId="0" borderId="0" xfId="0" applyFont="1" applyFill="1" applyBorder="1"/>
    <xf numFmtId="3" fontId="32" fillId="0" borderId="7" xfId="0" applyNumberFormat="1" applyFont="1" applyBorder="1" applyAlignment="1">
      <alignment horizontal="center"/>
    </xf>
    <xf numFmtId="2" fontId="32" fillId="0" borderId="190" xfId="0" applyNumberFormat="1" applyFont="1" applyBorder="1" applyAlignment="1">
      <alignment horizontal="center"/>
    </xf>
    <xf numFmtId="3" fontId="32" fillId="0" borderId="198" xfId="0" applyNumberFormat="1" applyFont="1" applyBorder="1" applyAlignment="1">
      <alignment horizontal="center"/>
    </xf>
    <xf numFmtId="2" fontId="32" fillId="0" borderId="191" xfId="0" applyNumberFormat="1" applyFont="1" applyBorder="1" applyAlignment="1">
      <alignment horizontal="center"/>
    </xf>
    <xf numFmtId="3" fontId="32" fillId="0" borderId="6" xfId="0" applyNumberFormat="1" applyFont="1" applyBorder="1" applyAlignment="1">
      <alignment horizontal="center"/>
    </xf>
    <xf numFmtId="2" fontId="32" fillId="0" borderId="186" xfId="0" applyNumberFormat="1" applyFont="1" applyBorder="1" applyAlignment="1">
      <alignment horizontal="center"/>
    </xf>
    <xf numFmtId="3" fontId="32" fillId="0" borderId="187" xfId="0" applyNumberFormat="1" applyFont="1" applyBorder="1" applyAlignment="1">
      <alignment horizontal="center"/>
    </xf>
    <xf numFmtId="2" fontId="32" fillId="0" borderId="188" xfId="0" applyNumberFormat="1" applyFont="1" applyBorder="1" applyAlignment="1">
      <alignment horizontal="center"/>
    </xf>
    <xf numFmtId="3" fontId="32" fillId="0" borderId="237" xfId="0" applyNumberFormat="1" applyFont="1" applyBorder="1" applyAlignment="1">
      <alignment horizontal="center"/>
    </xf>
    <xf numFmtId="2" fontId="32" fillId="0" borderId="137" xfId="0" applyNumberFormat="1" applyFont="1" applyBorder="1" applyAlignment="1">
      <alignment horizontal="center"/>
    </xf>
    <xf numFmtId="3" fontId="32" fillId="0" borderId="238" xfId="0" applyNumberFormat="1" applyFont="1" applyBorder="1" applyAlignment="1">
      <alignment horizontal="center"/>
    </xf>
    <xf numFmtId="2" fontId="32" fillId="0" borderId="138" xfId="0" applyNumberFormat="1" applyFont="1" applyBorder="1" applyAlignment="1">
      <alignment horizontal="center"/>
    </xf>
    <xf numFmtId="0" fontId="31" fillId="0" borderId="0" xfId="0" applyFont="1" applyAlignment="1">
      <alignment horizontal="left" vertical="top" wrapText="1"/>
    </xf>
    <xf numFmtId="0" fontId="51" fillId="0" borderId="0" xfId="0" applyFont="1" applyAlignment="1">
      <alignment horizontal="left" vertical="top" wrapText="1"/>
    </xf>
    <xf numFmtId="3" fontId="32" fillId="0" borderId="44" xfId="0" applyNumberFormat="1" applyFont="1" applyBorder="1" applyAlignment="1">
      <alignment horizontal="center"/>
    </xf>
    <xf numFmtId="2" fontId="32" fillId="0" borderId="200" xfId="0" applyNumberFormat="1" applyFont="1" applyBorder="1" applyAlignment="1">
      <alignment horizontal="center"/>
    </xf>
    <xf numFmtId="3" fontId="32" fillId="0" borderId="235" xfId="0" applyNumberFormat="1" applyFont="1" applyBorder="1" applyAlignment="1">
      <alignment horizontal="center"/>
    </xf>
    <xf numFmtId="2" fontId="32" fillId="0" borderId="202" xfId="0" applyNumberFormat="1" applyFont="1" applyBorder="1" applyAlignment="1">
      <alignment horizontal="center"/>
    </xf>
    <xf numFmtId="3" fontId="32" fillId="0" borderId="35" xfId="0" applyNumberFormat="1" applyFont="1" applyBorder="1" applyAlignment="1">
      <alignment horizontal="center"/>
    </xf>
    <xf numFmtId="3" fontId="32" fillId="0" borderId="201" xfId="0" applyNumberFormat="1" applyFont="1" applyBorder="1" applyAlignment="1">
      <alignment horizontal="center"/>
    </xf>
    <xf numFmtId="17" fontId="7" fillId="5" borderId="122" xfId="0" applyNumberFormat="1" applyFont="1" applyFill="1" applyBorder="1" applyAlignment="1">
      <alignment horizontal="center"/>
    </xf>
    <xf numFmtId="1" fontId="57" fillId="0" borderId="41" xfId="0" applyNumberFormat="1" applyFont="1" applyBorder="1" applyAlignment="1">
      <alignment horizontal="center" vertical="center"/>
    </xf>
    <xf numFmtId="17" fontId="7" fillId="6" borderId="122" xfId="0" applyNumberFormat="1" applyFont="1" applyFill="1" applyBorder="1" applyAlignment="1">
      <alignment horizontal="center" vertical="center"/>
    </xf>
    <xf numFmtId="3" fontId="32" fillId="0" borderId="22" xfId="0" applyNumberFormat="1" applyFont="1" applyBorder="1" applyAlignment="1">
      <alignment horizontal="center"/>
    </xf>
    <xf numFmtId="3" fontId="32" fillId="0" borderId="211" xfId="0" applyNumberFormat="1" applyFont="1" applyBorder="1" applyAlignment="1">
      <alignment horizontal="center"/>
    </xf>
    <xf numFmtId="3" fontId="32" fillId="0" borderId="34" xfId="0" applyNumberFormat="1" applyFont="1" applyBorder="1" applyAlignment="1">
      <alignment horizontal="center"/>
    </xf>
    <xf numFmtId="3" fontId="32" fillId="0" borderId="203" xfId="0" applyNumberFormat="1" applyFont="1" applyBorder="1" applyAlignment="1">
      <alignment horizontal="center"/>
    </xf>
    <xf numFmtId="2" fontId="32" fillId="0" borderId="127" xfId="0" applyNumberFormat="1" applyFont="1" applyBorder="1" applyAlignment="1">
      <alignment horizontal="center"/>
    </xf>
    <xf numFmtId="2" fontId="32" fillId="0" borderId="128" xfId="0" applyNumberFormat="1" applyFont="1" applyBorder="1" applyAlignment="1">
      <alignment horizontal="center"/>
    </xf>
    <xf numFmtId="0" fontId="54" fillId="0" borderId="122" xfId="14" applyFont="1" applyBorder="1" applyAlignment="1">
      <alignment horizontal="center"/>
    </xf>
    <xf numFmtId="2" fontId="54" fillId="0" borderId="122" xfId="14" applyNumberFormat="1" applyFont="1" applyBorder="1" applyAlignment="1">
      <alignment horizontal="center"/>
    </xf>
    <xf numFmtId="0" fontId="54" fillId="0" borderId="122" xfId="0" applyFont="1" applyBorder="1" applyAlignment="1">
      <alignment horizontal="center"/>
    </xf>
    <xf numFmtId="2" fontId="54" fillId="0" borderId="122" xfId="0" applyNumberFormat="1" applyFont="1" applyBorder="1" applyAlignment="1">
      <alignment horizontal="center"/>
    </xf>
    <xf numFmtId="0" fontId="63" fillId="0" borderId="0" xfId="0" applyFont="1" applyFill="1" applyBorder="1" applyAlignment="1">
      <alignment horizontal="right" vertical="center" wrapText="1"/>
    </xf>
    <xf numFmtId="0" fontId="63" fillId="0" borderId="0" xfId="0" applyFont="1" applyFill="1" applyBorder="1" applyAlignment="1">
      <alignment horizontal="center" vertical="center"/>
    </xf>
    <xf numFmtId="0" fontId="63" fillId="0" borderId="0" xfId="0" applyFont="1" applyFill="1" applyBorder="1" applyAlignment="1">
      <alignment horizontal="left" vertical="center" wrapText="1"/>
    </xf>
    <xf numFmtId="17" fontId="63" fillId="0" borderId="0" xfId="0" applyNumberFormat="1" applyFont="1" applyFill="1" applyBorder="1" applyAlignment="1">
      <alignment horizontal="center" vertical="center" wrapText="1"/>
    </xf>
    <xf numFmtId="0" fontId="36" fillId="0" borderId="0" xfId="10" applyFont="1" applyFill="1" applyBorder="1" applyAlignment="1" applyProtection="1">
      <alignment horizontal="center" vertical="top" wrapText="1"/>
    </xf>
    <xf numFmtId="0" fontId="36" fillId="0" borderId="0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top" wrapText="1"/>
    </xf>
    <xf numFmtId="0" fontId="36" fillId="0" borderId="0" xfId="0" applyFont="1" applyFill="1" applyBorder="1" applyAlignment="1">
      <alignment horizontal="center" vertical="top"/>
    </xf>
    <xf numFmtId="0" fontId="36" fillId="0" borderId="0" xfId="0" applyFont="1" applyFill="1" applyBorder="1" applyAlignment="1">
      <alignment horizontal="left" vertical="top" wrapText="1"/>
    </xf>
    <xf numFmtId="2" fontId="34" fillId="0" borderId="127" xfId="0" applyNumberFormat="1" applyFont="1" applyBorder="1" applyAlignment="1">
      <alignment horizontal="center"/>
    </xf>
    <xf numFmtId="3" fontId="34" fillId="0" borderId="25" xfId="0" applyNumberFormat="1" applyFont="1" applyBorder="1" applyAlignment="1">
      <alignment horizontal="center"/>
    </xf>
    <xf numFmtId="0" fontId="32" fillId="0" borderId="0" xfId="0" applyFont="1" applyFill="1"/>
    <xf numFmtId="3" fontId="32" fillId="0" borderId="0" xfId="0" applyNumberFormat="1" applyFont="1" applyFill="1" applyAlignment="1">
      <alignment horizontal="center"/>
    </xf>
    <xf numFmtId="1" fontId="32" fillId="0" borderId="0" xfId="0" applyNumberFormat="1" applyFont="1" applyFill="1"/>
    <xf numFmtId="0" fontId="31" fillId="0" borderId="137" xfId="0" applyFont="1" applyBorder="1" applyAlignment="1">
      <alignment horizontal="center" vertical="center"/>
    </xf>
    <xf numFmtId="17" fontId="7" fillId="4" borderId="137" xfId="0" applyNumberFormat="1" applyFont="1" applyFill="1" applyBorder="1" applyAlignment="1">
      <alignment horizontal="center"/>
    </xf>
    <xf numFmtId="17" fontId="7" fillId="4" borderId="138" xfId="0" applyNumberFormat="1" applyFont="1" applyFill="1" applyBorder="1" applyAlignment="1">
      <alignment horizontal="center"/>
    </xf>
    <xf numFmtId="17" fontId="11" fillId="4" borderId="136" xfId="0" applyNumberFormat="1" applyFont="1" applyFill="1" applyBorder="1" applyAlignment="1">
      <alignment horizontal="center"/>
    </xf>
    <xf numFmtId="17" fontId="11" fillId="4" borderId="209" xfId="0" applyNumberFormat="1" applyFont="1" applyFill="1" applyBorder="1" applyAlignment="1">
      <alignment horizontal="center"/>
    </xf>
    <xf numFmtId="17" fontId="11" fillId="4" borderId="139" xfId="0" applyNumberFormat="1" applyFont="1" applyFill="1" applyBorder="1" applyAlignment="1">
      <alignment horizontal="center"/>
    </xf>
    <xf numFmtId="3" fontId="29" fillId="0" borderId="0" xfId="0" applyNumberFormat="1" applyFont="1" applyAlignment="1">
      <alignment horizontal="center"/>
    </xf>
    <xf numFmtId="2" fontId="29" fillId="0" borderId="137" xfId="0" applyNumberFormat="1" applyFont="1" applyBorder="1" applyAlignment="1">
      <alignment horizontal="center"/>
    </xf>
    <xf numFmtId="17" fontId="7" fillId="0" borderId="209" xfId="0" applyNumberFormat="1" applyFont="1" applyBorder="1" applyAlignment="1">
      <alignment horizontal="center"/>
    </xf>
    <xf numFmtId="2" fontId="8" fillId="0" borderId="209" xfId="0" applyNumberFormat="1" applyFont="1" applyBorder="1" applyAlignment="1">
      <alignment horizontal="center"/>
    </xf>
    <xf numFmtId="17" fontId="45" fillId="4" borderId="137" xfId="0" applyNumberFormat="1" applyFont="1" applyFill="1" applyBorder="1" applyAlignment="1">
      <alignment horizontal="center"/>
    </xf>
    <xf numFmtId="3" fontId="29" fillId="0" borderId="7" xfId="0" applyNumberFormat="1" applyFont="1" applyBorder="1" applyAlignment="1">
      <alignment horizontal="center"/>
    </xf>
    <xf numFmtId="3" fontId="29" fillId="0" borderId="237" xfId="0" applyNumberFormat="1" applyFont="1" applyBorder="1" applyAlignment="1">
      <alignment horizontal="center"/>
    </xf>
    <xf numFmtId="3" fontId="29" fillId="0" borderId="44" xfId="0" applyNumberFormat="1" applyFont="1" applyBorder="1" applyAlignment="1">
      <alignment horizontal="center"/>
    </xf>
    <xf numFmtId="2" fontId="29" fillId="0" borderId="200" xfId="0" applyNumberFormat="1" applyFont="1" applyBorder="1" applyAlignment="1">
      <alignment horizontal="center"/>
    </xf>
    <xf numFmtId="3" fontId="29" fillId="0" borderId="35" xfId="0" applyNumberFormat="1" applyFont="1" applyBorder="1" applyAlignment="1">
      <alignment horizontal="center"/>
    </xf>
    <xf numFmtId="3" fontId="29" fillId="0" borderId="34" xfId="0" applyNumberFormat="1" applyFont="1" applyBorder="1" applyAlignment="1">
      <alignment horizontal="center"/>
    </xf>
    <xf numFmtId="2" fontId="29" fillId="0" borderId="127" xfId="0" applyNumberFormat="1" applyFont="1" applyBorder="1" applyAlignment="1">
      <alignment horizontal="center"/>
    </xf>
    <xf numFmtId="0" fontId="29" fillId="0" borderId="34" xfId="0" applyFont="1" applyBorder="1" applyAlignment="1">
      <alignment horizontal="center" vertical="center"/>
    </xf>
    <xf numFmtId="3" fontId="30" fillId="0" borderId="240" xfId="0" applyNumberFormat="1" applyFont="1" applyBorder="1" applyAlignment="1">
      <alignment horizontal="center"/>
    </xf>
    <xf numFmtId="2" fontId="30" fillId="0" borderId="127" xfId="0" applyNumberFormat="1" applyFont="1" applyBorder="1" applyAlignment="1">
      <alignment horizontal="center"/>
    </xf>
    <xf numFmtId="3" fontId="30" fillId="0" borderId="22" xfId="0" applyNumberFormat="1" applyFont="1" applyBorder="1" applyAlignment="1">
      <alignment horizontal="center"/>
    </xf>
    <xf numFmtId="0" fontId="31" fillId="0" borderId="123" xfId="0" applyFont="1" applyBorder="1" applyAlignment="1">
      <alignment horizontal="left"/>
    </xf>
    <xf numFmtId="0" fontId="49" fillId="0" borderId="0" xfId="0" applyFont="1" applyBorder="1"/>
    <xf numFmtId="0" fontId="0" fillId="0" borderId="123" xfId="0" applyBorder="1"/>
    <xf numFmtId="0" fontId="23" fillId="0" borderId="3" xfId="0" applyFont="1" applyBorder="1" applyAlignment="1">
      <alignment horizontal="center"/>
    </xf>
    <xf numFmtId="0" fontId="29" fillId="0" borderId="34" xfId="0" applyFont="1" applyBorder="1" applyAlignment="1">
      <alignment horizontal="center"/>
    </xf>
    <xf numFmtId="17" fontId="48" fillId="0" borderId="139" xfId="0" applyNumberFormat="1" applyFont="1" applyBorder="1" applyAlignment="1">
      <alignment horizontal="center"/>
    </xf>
    <xf numFmtId="0" fontId="49" fillId="0" borderId="122" xfId="0" applyFont="1" applyBorder="1" applyAlignment="1">
      <alignment horizontal="center"/>
    </xf>
    <xf numFmtId="2" fontId="49" fillId="0" borderId="122" xfId="0" applyNumberFormat="1" applyFont="1" applyBorder="1" applyAlignment="1">
      <alignment horizontal="center"/>
    </xf>
    <xf numFmtId="0" fontId="45" fillId="4" borderId="177" xfId="0" applyFont="1" applyFill="1" applyBorder="1" applyAlignment="1">
      <alignment horizontal="center"/>
    </xf>
    <xf numFmtId="0" fontId="45" fillId="4" borderId="204" xfId="0" applyFont="1" applyFill="1" applyBorder="1" applyAlignment="1">
      <alignment horizontal="center"/>
    </xf>
    <xf numFmtId="0" fontId="45" fillId="4" borderId="157" xfId="0" applyFont="1" applyFill="1" applyBorder="1" applyAlignment="1">
      <alignment horizontal="center"/>
    </xf>
    <xf numFmtId="0" fontId="49" fillId="0" borderId="139" xfId="0" applyFont="1" applyBorder="1" applyAlignment="1">
      <alignment horizontal="center"/>
    </xf>
    <xf numFmtId="2" fontId="49" fillId="0" borderId="139" xfId="0" applyNumberFormat="1" applyFont="1" applyBorder="1" applyAlignment="1">
      <alignment horizontal="center"/>
    </xf>
    <xf numFmtId="0" fontId="48" fillId="0" borderId="122" xfId="0" applyFont="1" applyBorder="1" applyAlignment="1">
      <alignment horizontal="center"/>
    </xf>
    <xf numFmtId="0" fontId="56" fillId="0" borderId="0" xfId="0" applyFont="1" applyFill="1" applyAlignment="1">
      <alignment wrapText="1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1" fontId="7" fillId="0" borderId="0" xfId="0" applyNumberFormat="1" applyFont="1" applyFill="1" applyBorder="1" applyAlignment="1">
      <alignment horizontal="center"/>
    </xf>
    <xf numFmtId="165" fontId="7" fillId="0" borderId="0" xfId="0" applyNumberFormat="1" applyFont="1" applyFill="1" applyBorder="1" applyAlignment="1">
      <alignment horizontal="center" vertical="center"/>
    </xf>
    <xf numFmtId="165" fontId="7" fillId="0" borderId="0" xfId="0" applyNumberFormat="1" applyFont="1" applyFill="1" applyBorder="1" applyAlignment="1">
      <alignment horizontal="center"/>
    </xf>
    <xf numFmtId="17" fontId="7" fillId="5" borderId="184" xfId="0" applyNumberFormat="1" applyFont="1" applyFill="1" applyBorder="1" applyAlignment="1">
      <alignment horizontal="center" vertical="center"/>
    </xf>
    <xf numFmtId="0" fontId="7" fillId="0" borderId="227" xfId="0" applyFont="1" applyBorder="1" applyAlignment="1">
      <alignment horizontal="center"/>
    </xf>
    <xf numFmtId="0" fontId="7" fillId="0" borderId="127" xfId="0" applyFont="1" applyBorder="1" applyAlignment="1">
      <alignment horizontal="center"/>
    </xf>
    <xf numFmtId="0" fontId="7" fillId="0" borderId="181" xfId="0" applyFont="1" applyBorder="1" applyAlignment="1">
      <alignment horizontal="center"/>
    </xf>
    <xf numFmtId="0" fontId="7" fillId="5" borderId="215" xfId="0" applyFont="1" applyFill="1" applyBorder="1" applyAlignment="1">
      <alignment horizontal="center"/>
    </xf>
    <xf numFmtId="0" fontId="64" fillId="0" borderId="0" xfId="0" applyFont="1" applyFill="1"/>
    <xf numFmtId="0" fontId="66" fillId="30" borderId="0" xfId="0" applyFont="1" applyFill="1" applyAlignment="1">
      <alignment horizontal="left" vertical="center"/>
    </xf>
    <xf numFmtId="0" fontId="64" fillId="30" borderId="0" xfId="0" applyFont="1" applyFill="1"/>
    <xf numFmtId="17" fontId="67" fillId="4" borderId="209" xfId="0" applyNumberFormat="1" applyFont="1" applyFill="1" applyBorder="1" applyAlignment="1">
      <alignment horizontal="center"/>
    </xf>
    <xf numFmtId="3" fontId="30" fillId="0" borderId="53" xfId="0" applyNumberFormat="1" applyFont="1" applyBorder="1" applyAlignment="1">
      <alignment horizontal="center"/>
    </xf>
    <xf numFmtId="0" fontId="7" fillId="0" borderId="4" xfId="0" applyFont="1" applyFill="1" applyBorder="1"/>
    <xf numFmtId="0" fontId="8" fillId="0" borderId="16" xfId="0" applyFont="1" applyFill="1" applyBorder="1" applyAlignment="1">
      <alignment horizontal="center"/>
    </xf>
    <xf numFmtId="0" fontId="8" fillId="0" borderId="17" xfId="0" applyFont="1" applyFill="1" applyBorder="1" applyAlignment="1">
      <alignment horizontal="center"/>
    </xf>
    <xf numFmtId="0" fontId="8" fillId="0" borderId="18" xfId="0" applyFont="1" applyFill="1" applyBorder="1" applyAlignment="1">
      <alignment horizontal="center"/>
    </xf>
    <xf numFmtId="0" fontId="8" fillId="0" borderId="18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/>
    </xf>
    <xf numFmtId="0" fontId="8" fillId="0" borderId="20" xfId="0" applyFont="1" applyFill="1" applyBorder="1" applyAlignment="1">
      <alignment horizontal="center" vertical="top"/>
    </xf>
    <xf numFmtId="0" fontId="8" fillId="0" borderId="21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165" fontId="7" fillId="0" borderId="16" xfId="0" applyNumberFormat="1" applyFont="1" applyFill="1" applyBorder="1" applyAlignment="1">
      <alignment horizontal="center"/>
    </xf>
    <xf numFmtId="1" fontId="7" fillId="0" borderId="227" xfId="0" applyNumberFormat="1" applyFont="1" applyFill="1" applyBorder="1" applyAlignment="1">
      <alignment horizontal="center"/>
    </xf>
    <xf numFmtId="0" fontId="40" fillId="0" borderId="0" xfId="0" applyFont="1" applyFill="1"/>
    <xf numFmtId="0" fontId="8" fillId="0" borderId="0" xfId="0" applyFont="1" applyFill="1" applyBorder="1" applyAlignment="1">
      <alignment horizontal="center"/>
    </xf>
    <xf numFmtId="0" fontId="10" fillId="0" borderId="0" xfId="0" applyFont="1" applyFill="1" applyAlignment="1">
      <alignment wrapText="1"/>
    </xf>
    <xf numFmtId="0" fontId="7" fillId="0" borderId="6" xfId="0" applyFont="1" applyFill="1" applyBorder="1"/>
    <xf numFmtId="0" fontId="8" fillId="0" borderId="22" xfId="0" applyFont="1" applyFill="1" applyBorder="1" applyAlignment="1">
      <alignment horizontal="center"/>
    </xf>
    <xf numFmtId="0" fontId="8" fillId="0" borderId="23" xfId="0" applyFont="1" applyFill="1" applyBorder="1" applyAlignment="1">
      <alignment horizontal="center"/>
    </xf>
    <xf numFmtId="0" fontId="8" fillId="0" borderId="20" xfId="0" applyFont="1" applyFill="1" applyBorder="1" applyAlignment="1">
      <alignment horizontal="center"/>
    </xf>
    <xf numFmtId="0" fontId="8" fillId="0" borderId="20" xfId="0" applyFont="1" applyFill="1" applyBorder="1" applyAlignment="1">
      <alignment horizontal="center" vertical="center"/>
    </xf>
    <xf numFmtId="0" fontId="8" fillId="0" borderId="24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165" fontId="7" fillId="0" borderId="22" xfId="0" applyNumberFormat="1" applyFont="1" applyFill="1" applyBorder="1" applyAlignment="1">
      <alignment horizontal="center"/>
    </xf>
    <xf numFmtId="1" fontId="7" fillId="0" borderId="127" xfId="0" applyNumberFormat="1" applyFont="1" applyFill="1" applyBorder="1" applyAlignment="1">
      <alignment horizontal="center"/>
    </xf>
    <xf numFmtId="0" fontId="45" fillId="0" borderId="6" xfId="0" applyFont="1" applyFill="1" applyBorder="1" applyAlignment="1">
      <alignment wrapText="1"/>
    </xf>
    <xf numFmtId="0" fontId="40" fillId="0" borderId="0" xfId="0" applyFont="1" applyFill="1" applyAlignment="1">
      <alignment wrapText="1"/>
    </xf>
    <xf numFmtId="0" fontId="29" fillId="0" borderId="209" xfId="0" applyFont="1" applyFill="1" applyBorder="1"/>
    <xf numFmtId="0" fontId="29" fillId="0" borderId="216" xfId="0" applyFont="1" applyFill="1" applyBorder="1" applyAlignment="1">
      <alignment horizontal="center" vertical="center"/>
    </xf>
    <xf numFmtId="0" fontId="29" fillId="0" borderId="132" xfId="0" applyFont="1" applyFill="1" applyBorder="1" applyAlignment="1">
      <alignment horizontal="center"/>
    </xf>
    <xf numFmtId="0" fontId="29" fillId="0" borderId="132" xfId="0" applyFont="1" applyFill="1" applyBorder="1" applyAlignment="1">
      <alignment horizontal="center" vertical="center"/>
    </xf>
    <xf numFmtId="0" fontId="29" fillId="0" borderId="132" xfId="4" applyFont="1" applyFill="1" applyBorder="1" applyAlignment="1">
      <alignment horizontal="center" vertical="center"/>
    </xf>
    <xf numFmtId="0" fontId="29" fillId="0" borderId="24" xfId="0" applyFont="1" applyFill="1" applyBorder="1" applyAlignment="1">
      <alignment horizontal="center"/>
    </xf>
    <xf numFmtId="0" fontId="7" fillId="0" borderId="132" xfId="0" applyFont="1" applyFill="1" applyBorder="1" applyAlignment="1">
      <alignment horizontal="center" vertical="center"/>
    </xf>
    <xf numFmtId="1" fontId="7" fillId="0" borderId="53" xfId="0" applyNumberFormat="1" applyFont="1" applyFill="1" applyBorder="1" applyAlignment="1">
      <alignment horizontal="center"/>
    </xf>
    <xf numFmtId="0" fontId="8" fillId="0" borderId="0" xfId="0" applyFont="1" applyFill="1"/>
    <xf numFmtId="1" fontId="8" fillId="0" borderId="0" xfId="0" applyNumberFormat="1" applyFont="1" applyFill="1"/>
    <xf numFmtId="2" fontId="7" fillId="32" borderId="122" xfId="0" applyNumberFormat="1" applyFont="1" applyFill="1" applyBorder="1" applyAlignment="1">
      <alignment horizontal="center" vertical="center"/>
    </xf>
    <xf numFmtId="0" fontId="31" fillId="0" borderId="137" xfId="0" applyFont="1" applyFill="1" applyBorder="1" applyAlignment="1">
      <alignment horizontal="center" vertical="center"/>
    </xf>
    <xf numFmtId="0" fontId="31" fillId="0" borderId="0" xfId="0" applyFont="1" applyFill="1"/>
    <xf numFmtId="0" fontId="28" fillId="0" borderId="20" xfId="0" applyFont="1" applyFill="1" applyBorder="1" applyAlignment="1">
      <alignment horizontal="left"/>
    </xf>
    <xf numFmtId="0" fontId="28" fillId="0" borderId="44" xfId="0" applyFont="1" applyFill="1" applyBorder="1" applyAlignment="1">
      <alignment horizontal="center"/>
    </xf>
    <xf numFmtId="0" fontId="28" fillId="0" borderId="20" xfId="0" applyFont="1" applyFill="1" applyBorder="1" applyAlignment="1">
      <alignment horizontal="center"/>
    </xf>
    <xf numFmtId="1" fontId="57" fillId="0" borderId="7" xfId="0" applyNumberFormat="1" applyFont="1" applyFill="1" applyBorder="1" applyAlignment="1">
      <alignment horizontal="center"/>
    </xf>
    <xf numFmtId="1" fontId="57" fillId="0" borderId="22" xfId="0" applyNumberFormat="1" applyFont="1" applyFill="1" applyBorder="1" applyAlignment="1">
      <alignment horizontal="center"/>
    </xf>
    <xf numFmtId="2" fontId="57" fillId="0" borderId="6" xfId="0" applyNumberFormat="1" applyFont="1" applyFill="1" applyBorder="1" applyAlignment="1">
      <alignment horizontal="center"/>
    </xf>
    <xf numFmtId="0" fontId="28" fillId="0" borderId="19" xfId="0" applyFont="1" applyFill="1" applyBorder="1" applyAlignment="1">
      <alignment horizontal="left"/>
    </xf>
    <xf numFmtId="0" fontId="28" fillId="0" borderId="47" xfId="0" applyFont="1" applyFill="1" applyBorder="1" applyAlignment="1">
      <alignment horizontal="center"/>
    </xf>
    <xf numFmtId="0" fontId="28" fillId="0" borderId="19" xfId="0" applyFont="1" applyFill="1" applyBorder="1" applyAlignment="1">
      <alignment horizontal="center"/>
    </xf>
    <xf numFmtId="0" fontId="28" fillId="0" borderId="18" xfId="0" applyFont="1" applyFill="1" applyBorder="1" applyAlignment="1">
      <alignment horizontal="center"/>
    </xf>
    <xf numFmtId="0" fontId="28" fillId="0" borderId="51" xfId="0" applyFont="1" applyFill="1" applyBorder="1" applyAlignment="1">
      <alignment horizontal="center"/>
    </xf>
    <xf numFmtId="1" fontId="28" fillId="0" borderId="220" xfId="0" applyNumberFormat="1" applyFont="1" applyFill="1" applyBorder="1" applyAlignment="1">
      <alignment horizontal="center"/>
    </xf>
    <xf numFmtId="1" fontId="57" fillId="0" borderId="126" xfId="0" applyNumberFormat="1" applyFont="1" applyFill="1" applyBorder="1" applyAlignment="1">
      <alignment horizontal="center"/>
    </xf>
    <xf numFmtId="2" fontId="57" fillId="32" borderId="122" xfId="0" applyNumberFormat="1" applyFont="1" applyFill="1" applyBorder="1" applyAlignment="1">
      <alignment horizontal="center" vertical="center"/>
    </xf>
    <xf numFmtId="0" fontId="28" fillId="0" borderId="51" xfId="0" applyFont="1" applyFill="1" applyBorder="1" applyAlignment="1">
      <alignment horizontal="left"/>
    </xf>
    <xf numFmtId="0" fontId="28" fillId="0" borderId="149" xfId="0" applyFont="1" applyFill="1" applyBorder="1" applyAlignment="1">
      <alignment horizontal="center"/>
    </xf>
    <xf numFmtId="0" fontId="16" fillId="0" borderId="0" xfId="0" applyFont="1" applyFill="1"/>
    <xf numFmtId="0" fontId="25" fillId="7" borderId="42" xfId="0" applyFont="1" applyFill="1" applyBorder="1"/>
    <xf numFmtId="0" fontId="25" fillId="0" borderId="42" xfId="0" applyFont="1" applyBorder="1" applyAlignment="1">
      <alignment horizontal="center" wrapText="1"/>
    </xf>
    <xf numFmtId="0" fontId="25" fillId="0" borderId="19" xfId="0" applyFont="1" applyBorder="1" applyAlignment="1">
      <alignment horizontal="center" wrapText="1"/>
    </xf>
    <xf numFmtId="0" fontId="25" fillId="0" borderId="51" xfId="0" applyFont="1" applyBorder="1" applyAlignment="1">
      <alignment horizontal="center" wrapText="1"/>
    </xf>
    <xf numFmtId="0" fontId="25" fillId="0" borderId="123" xfId="0" applyFont="1" applyBorder="1" applyAlignment="1">
      <alignment horizontal="center" wrapText="1"/>
    </xf>
    <xf numFmtId="0" fontId="25" fillId="0" borderId="42" xfId="0" applyFont="1" applyBorder="1" applyAlignment="1">
      <alignment horizontal="center"/>
    </xf>
    <xf numFmtId="0" fontId="25" fillId="0" borderId="19" xfId="0" applyFont="1" applyBorder="1" applyAlignment="1">
      <alignment horizontal="center"/>
    </xf>
    <xf numFmtId="0" fontId="25" fillId="0" borderId="51" xfId="0" applyFont="1" applyBorder="1" applyAlignment="1">
      <alignment horizontal="center"/>
    </xf>
    <xf numFmtId="0" fontId="25" fillId="0" borderId="123" xfId="0" applyFont="1" applyBorder="1" applyAlignment="1">
      <alignment horizontal="center"/>
    </xf>
    <xf numFmtId="0" fontId="25" fillId="0" borderId="135" xfId="0" applyFont="1" applyBorder="1" applyAlignment="1">
      <alignment horizontal="center" wrapText="1"/>
    </xf>
    <xf numFmtId="0" fontId="25" fillId="0" borderId="135" xfId="0" applyFont="1" applyBorder="1" applyAlignment="1">
      <alignment horizontal="center"/>
    </xf>
    <xf numFmtId="0" fontId="25" fillId="0" borderId="134" xfId="0" applyFont="1" applyBorder="1" applyAlignment="1">
      <alignment horizontal="center" wrapText="1"/>
    </xf>
    <xf numFmtId="0" fontId="25" fillId="0" borderId="128" xfId="0" applyFont="1" applyBorder="1" applyAlignment="1">
      <alignment horizontal="center" wrapText="1"/>
    </xf>
    <xf numFmtId="0" fontId="25" fillId="0" borderId="127" xfId="0" applyFont="1" applyBorder="1" applyAlignment="1">
      <alignment horizontal="center" wrapText="1"/>
    </xf>
    <xf numFmtId="0" fontId="25" fillId="0" borderId="134" xfId="0" applyFont="1" applyBorder="1" applyAlignment="1">
      <alignment horizontal="center"/>
    </xf>
    <xf numFmtId="0" fontId="25" fillId="0" borderId="127" xfId="0" applyFont="1" applyBorder="1" applyAlignment="1">
      <alignment horizontal="center"/>
    </xf>
    <xf numFmtId="0" fontId="25" fillId="0" borderId="128" xfId="0" applyFont="1" applyBorder="1" applyAlignment="1">
      <alignment horizontal="center"/>
    </xf>
    <xf numFmtId="0" fontId="47" fillId="31" borderId="135" xfId="0" applyFont="1" applyFill="1" applyBorder="1" applyAlignment="1">
      <alignment horizontal="center" wrapText="1"/>
    </xf>
    <xf numFmtId="0" fontId="47" fillId="31" borderId="123" xfId="0" applyFont="1" applyFill="1" applyBorder="1" applyAlignment="1">
      <alignment horizontal="center" wrapText="1"/>
    </xf>
    <xf numFmtId="0" fontId="47" fillId="31" borderId="134" xfId="0" applyFont="1" applyFill="1" applyBorder="1" applyAlignment="1">
      <alignment horizontal="center" wrapText="1"/>
    </xf>
    <xf numFmtId="0" fontId="47" fillId="31" borderId="126" xfId="0" applyFont="1" applyFill="1" applyBorder="1" applyAlignment="1">
      <alignment horizontal="center" wrapText="1"/>
    </xf>
    <xf numFmtId="0" fontId="47" fillId="31" borderId="127" xfId="0" applyFont="1" applyFill="1" applyBorder="1" applyAlignment="1">
      <alignment horizontal="center" wrapText="1"/>
    </xf>
    <xf numFmtId="0" fontId="25" fillId="31" borderId="135" xfId="0" applyFont="1" applyFill="1" applyBorder="1" applyAlignment="1">
      <alignment horizontal="center"/>
    </xf>
    <xf numFmtId="0" fontId="25" fillId="31" borderId="123" xfId="0" applyFont="1" applyFill="1" applyBorder="1" applyAlignment="1">
      <alignment horizontal="center"/>
    </xf>
    <xf numFmtId="0" fontId="25" fillId="31" borderId="134" xfId="0" applyFont="1" applyFill="1" applyBorder="1" applyAlignment="1">
      <alignment horizontal="center"/>
    </xf>
    <xf numFmtId="0" fontId="25" fillId="31" borderId="126" xfId="0" applyFont="1" applyFill="1" applyBorder="1" applyAlignment="1">
      <alignment horizontal="center"/>
    </xf>
    <xf numFmtId="0" fontId="25" fillId="31" borderId="127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right"/>
    </xf>
    <xf numFmtId="3" fontId="9" fillId="0" borderId="0" xfId="0" applyNumberFormat="1" applyFont="1" applyFill="1" applyBorder="1" applyAlignment="1">
      <alignment horizontal="center"/>
    </xf>
    <xf numFmtId="2" fontId="5" fillId="0" borderId="0" xfId="0" applyNumberFormat="1" applyFont="1" applyFill="1" applyAlignment="1">
      <alignment horizontal="center"/>
    </xf>
    <xf numFmtId="0" fontId="25" fillId="0" borderId="0" xfId="0" applyFont="1" applyFill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23" fillId="0" borderId="66" xfId="0" applyFont="1" applyBorder="1" applyAlignment="1">
      <alignment horizontal="left" wrapText="1"/>
    </xf>
    <xf numFmtId="0" fontId="23" fillId="0" borderId="243" xfId="0" applyFont="1" applyBorder="1" applyAlignment="1">
      <alignment horizontal="left" wrapText="1"/>
    </xf>
    <xf numFmtId="0" fontId="23" fillId="0" borderId="63" xfId="0" applyFont="1" applyBorder="1" applyAlignment="1">
      <alignment horizontal="left" wrapText="1"/>
    </xf>
    <xf numFmtId="0" fontId="23" fillId="0" borderId="10" xfId="0" applyFont="1" applyBorder="1" applyAlignment="1">
      <alignment wrapText="1"/>
    </xf>
    <xf numFmtId="0" fontId="25" fillId="0" borderId="139" xfId="0" applyFont="1" applyBorder="1" applyAlignment="1">
      <alignment wrapText="1"/>
    </xf>
    <xf numFmtId="0" fontId="68" fillId="0" borderId="0" xfId="0" applyFont="1"/>
    <xf numFmtId="0" fontId="45" fillId="0" borderId="0" xfId="0" applyFont="1" applyAlignment="1">
      <alignment horizontal="center"/>
    </xf>
    <xf numFmtId="0" fontId="40" fillId="0" borderId="0" xfId="0" applyFont="1" applyAlignment="1">
      <alignment horizontal="left"/>
    </xf>
    <xf numFmtId="0" fontId="30" fillId="0" borderId="0" xfId="0" applyFont="1"/>
    <xf numFmtId="0" fontId="30" fillId="0" borderId="0" xfId="0" applyFont="1" applyAlignment="1">
      <alignment horizontal="center"/>
    </xf>
    <xf numFmtId="0" fontId="49" fillId="0" borderId="132" xfId="0" applyFont="1" applyFill="1" applyBorder="1" applyAlignment="1">
      <alignment horizontal="center"/>
    </xf>
    <xf numFmtId="0" fontId="33" fillId="0" borderId="0" xfId="0" applyFont="1" applyFill="1"/>
    <xf numFmtId="0" fontId="54" fillId="0" borderId="0" xfId="0" applyFont="1" applyFill="1"/>
    <xf numFmtId="0" fontId="33" fillId="0" borderId="0" xfId="0" applyFont="1" applyFill="1" applyAlignment="1">
      <alignment horizontal="center"/>
    </xf>
    <xf numFmtId="0" fontId="31" fillId="0" borderId="123" xfId="0" applyFont="1" applyFill="1" applyBorder="1" applyAlignment="1">
      <alignment horizontal="left"/>
    </xf>
    <xf numFmtId="0" fontId="31" fillId="0" borderId="0" xfId="0" applyFont="1" applyAlignment="1">
      <alignment vertical="top"/>
    </xf>
    <xf numFmtId="0" fontId="40" fillId="0" borderId="0" xfId="0" applyFont="1" applyAlignment="1">
      <alignment vertical="center"/>
    </xf>
    <xf numFmtId="0" fontId="54" fillId="0" borderId="0" xfId="0" applyFont="1" applyFill="1" applyAlignment="1">
      <alignment horizontal="center"/>
    </xf>
    <xf numFmtId="0" fontId="39" fillId="0" borderId="0" xfId="0" applyFont="1" applyAlignment="1">
      <alignment horizontal="center" vertical="center"/>
    </xf>
    <xf numFmtId="17" fontId="39" fillId="0" borderId="0" xfId="0" applyNumberFormat="1" applyFont="1" applyAlignment="1">
      <alignment horizontal="center"/>
    </xf>
    <xf numFmtId="1" fontId="33" fillId="0" borderId="0" xfId="0" applyNumberFormat="1" applyFont="1" applyAlignment="1">
      <alignment horizontal="center" vertical="center"/>
    </xf>
    <xf numFmtId="0" fontId="0" fillId="0" borderId="123" xfId="0" applyFill="1" applyBorder="1" applyAlignment="1">
      <alignment horizontal="center"/>
    </xf>
    <xf numFmtId="0" fontId="9" fillId="0" borderId="209" xfId="0" applyFont="1" applyFill="1" applyBorder="1" applyAlignment="1">
      <alignment horizontal="center" vertical="center"/>
    </xf>
    <xf numFmtId="0" fontId="9" fillId="0" borderId="218" xfId="0" applyFont="1" applyFill="1" applyBorder="1" applyAlignment="1">
      <alignment horizontal="center"/>
    </xf>
    <xf numFmtId="0" fontId="0" fillId="0" borderId="123" xfId="0" applyFill="1" applyBorder="1" applyAlignment="1">
      <alignment horizontal="center" vertical="center"/>
    </xf>
    <xf numFmtId="0" fontId="0" fillId="0" borderId="134" xfId="0" applyFill="1" applyBorder="1" applyAlignment="1">
      <alignment horizontal="center"/>
    </xf>
    <xf numFmtId="0" fontId="45" fillId="0" borderId="0" xfId="0" applyFont="1" applyAlignment="1">
      <alignment horizontal="center"/>
    </xf>
    <xf numFmtId="0" fontId="30" fillId="0" borderId="0" xfId="0" applyFont="1" applyAlignment="1">
      <alignment wrapText="1"/>
    </xf>
    <xf numFmtId="0" fontId="45" fillId="5" borderId="29" xfId="0" applyFont="1" applyFill="1" applyBorder="1" applyAlignment="1">
      <alignment horizontal="center" vertical="center"/>
    </xf>
    <xf numFmtId="17" fontId="67" fillId="5" borderId="122" xfId="0" applyNumberFormat="1" applyFont="1" applyFill="1" applyBorder="1" applyAlignment="1">
      <alignment horizontal="center" vertical="center"/>
    </xf>
    <xf numFmtId="0" fontId="49" fillId="0" borderId="51" xfId="0" applyFont="1" applyBorder="1" applyAlignment="1">
      <alignment horizontal="left"/>
    </xf>
    <xf numFmtId="0" fontId="49" fillId="0" borderId="149" xfId="0" applyFont="1" applyBorder="1" applyAlignment="1">
      <alignment horizontal="center"/>
    </xf>
    <xf numFmtId="0" fontId="49" fillId="0" borderId="24" xfId="0" applyFont="1" applyBorder="1" applyAlignment="1">
      <alignment horizontal="left"/>
    </xf>
    <xf numFmtId="0" fontId="49" fillId="0" borderId="127" xfId="0" applyFont="1" applyBorder="1" applyAlignment="1">
      <alignment horizontal="center"/>
    </xf>
    <xf numFmtId="0" fontId="48" fillId="5" borderId="183" xfId="0" applyFont="1" applyFill="1" applyBorder="1" applyAlignment="1">
      <alignment horizontal="left"/>
    </xf>
    <xf numFmtId="3" fontId="29" fillId="0" borderId="0" xfId="0" applyNumberFormat="1" applyFont="1"/>
    <xf numFmtId="0" fontId="49" fillId="0" borderId="0" xfId="0" applyFont="1" applyAlignment="1">
      <alignment vertical="top" wrapText="1"/>
    </xf>
    <xf numFmtId="17" fontId="49" fillId="0" borderId="0" xfId="0" applyNumberFormat="1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9" fillId="0" borderId="239" xfId="0" applyFont="1" applyBorder="1" applyAlignment="1">
      <alignment horizontal="center" vertical="center"/>
    </xf>
    <xf numFmtId="0" fontId="11" fillId="25" borderId="244" xfId="0" applyFont="1" applyFill="1" applyBorder="1" applyAlignment="1">
      <alignment horizontal="center"/>
    </xf>
    <xf numFmtId="0" fontId="11" fillId="25" borderId="245" xfId="0" applyFont="1" applyFill="1" applyBorder="1" applyAlignment="1">
      <alignment horizontal="center" vertical="center"/>
    </xf>
    <xf numFmtId="0" fontId="55" fillId="26" borderId="245" xfId="0" applyFont="1" applyFill="1" applyBorder="1" applyAlignment="1">
      <alignment horizontal="center" vertical="center"/>
    </xf>
    <xf numFmtId="0" fontId="55" fillId="26" borderId="246" xfId="0" applyFont="1" applyFill="1" applyBorder="1" applyAlignment="1">
      <alignment horizontal="center" vertical="center"/>
    </xf>
    <xf numFmtId="0" fontId="55" fillId="26" borderId="205" xfId="0" applyFont="1" applyFill="1" applyBorder="1" applyAlignment="1">
      <alignment horizontal="center" vertical="center"/>
    </xf>
    <xf numFmtId="0" fontId="9" fillId="0" borderId="247" xfId="0" applyFont="1" applyBorder="1"/>
    <xf numFmtId="0" fontId="0" fillId="0" borderId="123" xfId="0" applyBorder="1" applyAlignment="1">
      <alignment horizontal="left"/>
    </xf>
    <xf numFmtId="0" fontId="28" fillId="0" borderId="123" xfId="0" applyFont="1" applyFill="1" applyBorder="1"/>
    <xf numFmtId="0" fontId="55" fillId="26" borderId="184" xfId="0" applyFont="1" applyFill="1" applyBorder="1" applyAlignment="1">
      <alignment horizontal="center" vertical="center"/>
    </xf>
    <xf numFmtId="0" fontId="55" fillId="26" borderId="208" xfId="0" applyFont="1" applyFill="1" applyBorder="1" applyAlignment="1">
      <alignment horizontal="center" vertical="center"/>
    </xf>
    <xf numFmtId="0" fontId="55" fillId="26" borderId="249" xfId="0" applyFont="1" applyFill="1" applyBorder="1" applyAlignment="1">
      <alignment horizontal="center" vertical="center"/>
    </xf>
    <xf numFmtId="0" fontId="9" fillId="26" borderId="250" xfId="0" applyFont="1" applyFill="1" applyBorder="1" applyAlignment="1">
      <alignment horizontal="center"/>
    </xf>
    <xf numFmtId="0" fontId="11" fillId="25" borderId="244" xfId="0" applyFont="1" applyFill="1" applyBorder="1"/>
    <xf numFmtId="0" fontId="11" fillId="25" borderId="245" xfId="0" applyFont="1" applyFill="1" applyBorder="1" applyAlignment="1">
      <alignment horizontal="center"/>
    </xf>
    <xf numFmtId="0" fontId="55" fillId="26" borderId="245" xfId="0" applyFont="1" applyFill="1" applyBorder="1" applyAlignment="1">
      <alignment horizontal="center"/>
    </xf>
    <xf numFmtId="0" fontId="9" fillId="0" borderId="248" xfId="0" applyFont="1" applyBorder="1" applyAlignment="1">
      <alignment horizontal="center"/>
    </xf>
    <xf numFmtId="0" fontId="9" fillId="0" borderId="137" xfId="0" applyFont="1" applyBorder="1" applyAlignment="1">
      <alignment horizontal="center"/>
    </xf>
    <xf numFmtId="0" fontId="9" fillId="0" borderId="137" xfId="0" applyFont="1" applyFill="1" applyBorder="1" applyAlignment="1">
      <alignment horizontal="center"/>
    </xf>
    <xf numFmtId="0" fontId="11" fillId="25" borderId="251" xfId="0" applyFont="1" applyFill="1" applyBorder="1" applyAlignment="1">
      <alignment horizontal="center"/>
    </xf>
    <xf numFmtId="0" fontId="0" fillId="0" borderId="133" xfId="0" applyBorder="1"/>
    <xf numFmtId="0" fontId="55" fillId="26" borderId="246" xfId="0" applyFont="1" applyFill="1" applyBorder="1" applyAlignment="1">
      <alignment horizontal="center"/>
    </xf>
    <xf numFmtId="0" fontId="9" fillId="0" borderId="224" xfId="0" applyFont="1" applyBorder="1" applyAlignment="1">
      <alignment horizontal="center"/>
    </xf>
    <xf numFmtId="0" fontId="9" fillId="0" borderId="247" xfId="0" applyFont="1" applyBorder="1" applyAlignment="1">
      <alignment horizontal="center"/>
    </xf>
    <xf numFmtId="0" fontId="11" fillId="25" borderId="252" xfId="0" applyFont="1" applyFill="1" applyBorder="1" applyAlignment="1">
      <alignment horizontal="center"/>
    </xf>
    <xf numFmtId="0" fontId="9" fillId="0" borderId="135" xfId="0" applyFont="1" applyBorder="1" applyAlignment="1">
      <alignment horizontal="center" vertical="center"/>
    </xf>
    <xf numFmtId="0" fontId="9" fillId="0" borderId="135" xfId="0" applyFont="1" applyFill="1" applyBorder="1" applyAlignment="1">
      <alignment horizontal="center" vertical="center"/>
    </xf>
    <xf numFmtId="0" fontId="11" fillId="25" borderId="184" xfId="0" applyFont="1" applyFill="1" applyBorder="1" applyAlignment="1">
      <alignment horizontal="center"/>
    </xf>
    <xf numFmtId="0" fontId="9" fillId="0" borderId="138" xfId="0" applyFont="1" applyBorder="1" applyAlignment="1">
      <alignment horizontal="center"/>
    </xf>
    <xf numFmtId="165" fontId="33" fillId="0" borderId="0" xfId="0" applyNumberFormat="1" applyFont="1" applyAlignment="1">
      <alignment horizontal="center" vertical="center"/>
    </xf>
    <xf numFmtId="0" fontId="49" fillId="0" borderId="20" xfId="0" applyFont="1" applyFill="1" applyBorder="1" applyAlignment="1">
      <alignment horizontal="left"/>
    </xf>
    <xf numFmtId="0" fontId="31" fillId="0" borderId="0" xfId="0" applyFont="1" applyFill="1" applyAlignment="1">
      <alignment vertical="top" wrapText="1"/>
    </xf>
    <xf numFmtId="0" fontId="31" fillId="0" borderId="253" xfId="0" applyFont="1" applyFill="1" applyBorder="1" applyAlignment="1">
      <alignment horizontal="center" vertical="center"/>
    </xf>
    <xf numFmtId="0" fontId="33" fillId="0" borderId="0" xfId="0" applyFont="1" applyAlignment="1">
      <alignment vertical="top"/>
    </xf>
    <xf numFmtId="0" fontId="33" fillId="0" borderId="0" xfId="0" applyFont="1" applyAlignment="1">
      <alignment vertical="top" wrapText="1"/>
    </xf>
    <xf numFmtId="0" fontId="23" fillId="5" borderId="66" xfId="0" applyFont="1" applyFill="1" applyBorder="1" applyAlignment="1">
      <alignment horizontal="center" vertical="center"/>
    </xf>
    <xf numFmtId="0" fontId="23" fillId="5" borderId="49" xfId="0" applyFont="1" applyFill="1" applyBorder="1" applyAlignment="1">
      <alignment horizontal="center" vertical="center"/>
    </xf>
    <xf numFmtId="0" fontId="23" fillId="5" borderId="3" xfId="0" applyFont="1" applyFill="1" applyBorder="1" applyAlignment="1">
      <alignment horizontal="center" vertical="center"/>
    </xf>
    <xf numFmtId="0" fontId="25" fillId="7" borderId="65" xfId="0" applyFont="1" applyFill="1" applyBorder="1" applyAlignment="1">
      <alignment vertical="center"/>
    </xf>
    <xf numFmtId="0" fontId="23" fillId="10" borderId="54" xfId="0" applyFont="1" applyFill="1" applyBorder="1" applyAlignment="1">
      <alignment horizontal="center" vertical="center"/>
    </xf>
    <xf numFmtId="0" fontId="23" fillId="10" borderId="3" xfId="0" applyFont="1" applyFill="1" applyBorder="1" applyAlignment="1">
      <alignment horizontal="center" vertical="center"/>
    </xf>
    <xf numFmtId="0" fontId="23" fillId="5" borderId="10" xfId="0" applyFont="1" applyFill="1" applyBorder="1" applyAlignment="1">
      <alignment horizontal="center" vertical="center"/>
    </xf>
    <xf numFmtId="0" fontId="25" fillId="7" borderId="64" xfId="0" applyFont="1" applyFill="1" applyBorder="1" applyAlignment="1">
      <alignment vertical="center"/>
    </xf>
    <xf numFmtId="0" fontId="23" fillId="10" borderId="210" xfId="0" applyFont="1" applyFill="1" applyBorder="1" applyAlignment="1">
      <alignment horizontal="center" vertical="center"/>
    </xf>
    <xf numFmtId="0" fontId="23" fillId="5" borderId="210" xfId="0" applyFont="1" applyFill="1" applyBorder="1" applyAlignment="1">
      <alignment horizontal="center" vertical="center"/>
    </xf>
    <xf numFmtId="0" fontId="23" fillId="5" borderId="54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50" fillId="0" borderId="0" xfId="14" applyFont="1" applyAlignment="1">
      <alignment horizontal="left"/>
    </xf>
    <xf numFmtId="0" fontId="50" fillId="0" borderId="0" xfId="14" applyFont="1" applyAlignment="1">
      <alignment horizontal="right"/>
    </xf>
    <xf numFmtId="0" fontId="54" fillId="0" borderId="0" xfId="14" applyFont="1"/>
    <xf numFmtId="0" fontId="54" fillId="0" borderId="0" xfId="14" applyFont="1" applyAlignment="1">
      <alignment horizontal="left"/>
    </xf>
    <xf numFmtId="0" fontId="54" fillId="0" borderId="0" xfId="14" applyFont="1" applyAlignment="1">
      <alignment horizontal="right"/>
    </xf>
    <xf numFmtId="0" fontId="55" fillId="26" borderId="136" xfId="0" applyFont="1" applyFill="1" applyBorder="1" applyAlignment="1">
      <alignment horizontal="center" vertical="center"/>
    </xf>
    <xf numFmtId="0" fontId="31" fillId="0" borderId="0" xfId="0" applyFont="1" applyAlignment="1">
      <alignment horizontal="left" vertical="top" wrapText="1"/>
    </xf>
    <xf numFmtId="0" fontId="28" fillId="0" borderId="18" xfId="0" applyFont="1" applyFill="1" applyBorder="1" applyAlignment="1">
      <alignment horizontal="center" vertical="center"/>
    </xf>
    <xf numFmtId="1" fontId="57" fillId="0" borderId="52" xfId="0" applyNumberFormat="1" applyFont="1" applyFill="1" applyBorder="1" applyAlignment="1">
      <alignment horizontal="center"/>
    </xf>
    <xf numFmtId="0" fontId="28" fillId="0" borderId="42" xfId="0" applyFont="1" applyFill="1" applyBorder="1" applyAlignment="1">
      <alignment horizontal="center"/>
    </xf>
    <xf numFmtId="0" fontId="28" fillId="0" borderId="20" xfId="0" applyFont="1" applyFill="1" applyBorder="1" applyAlignment="1">
      <alignment horizontal="center" vertical="center"/>
    </xf>
    <xf numFmtId="0" fontId="0" fillId="0" borderId="20" xfId="0" applyFill="1" applyBorder="1"/>
    <xf numFmtId="0" fontId="28" fillId="0" borderId="26" xfId="0" applyFont="1" applyFill="1" applyBorder="1" applyAlignment="1">
      <alignment horizontal="left"/>
    </xf>
    <xf numFmtId="0" fontId="28" fillId="0" borderId="48" xfId="0" applyFont="1" applyFill="1" applyBorder="1" applyAlignment="1">
      <alignment horizontal="center"/>
    </xf>
    <xf numFmtId="0" fontId="28" fillId="0" borderId="26" xfId="0" applyFont="1" applyFill="1" applyBorder="1" applyAlignment="1">
      <alignment horizontal="center"/>
    </xf>
    <xf numFmtId="0" fontId="28" fillId="0" borderId="38" xfId="0" applyFont="1" applyFill="1" applyBorder="1" applyAlignment="1">
      <alignment horizontal="center"/>
    </xf>
    <xf numFmtId="0" fontId="28" fillId="0" borderId="38" xfId="0" applyFont="1" applyFill="1" applyBorder="1" applyAlignment="1">
      <alignment horizontal="center" vertical="center"/>
    </xf>
    <xf numFmtId="1" fontId="57" fillId="0" borderId="9" xfId="0" applyNumberFormat="1" applyFont="1" applyFill="1" applyBorder="1" applyAlignment="1">
      <alignment horizontal="center"/>
    </xf>
    <xf numFmtId="1" fontId="57" fillId="0" borderId="25" xfId="0" applyNumberFormat="1" applyFont="1" applyFill="1" applyBorder="1" applyAlignment="1">
      <alignment horizontal="center"/>
    </xf>
    <xf numFmtId="2" fontId="57" fillId="0" borderId="28" xfId="0" applyNumberFormat="1" applyFont="1" applyFill="1" applyBorder="1" applyAlignment="1">
      <alignment horizontal="center"/>
    </xf>
    <xf numFmtId="0" fontId="40" fillId="0" borderId="0" xfId="0" applyFont="1" applyAlignment="1">
      <alignment horizontal="center" vertical="center"/>
    </xf>
    <xf numFmtId="1" fontId="40" fillId="0" borderId="0" xfId="0" applyNumberFormat="1" applyFont="1" applyAlignment="1">
      <alignment horizontal="center"/>
    </xf>
    <xf numFmtId="0" fontId="39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top"/>
    </xf>
    <xf numFmtId="0" fontId="33" fillId="0" borderId="0" xfId="4" applyFont="1" applyBorder="1" applyAlignment="1">
      <alignment horizontal="center" vertical="center"/>
    </xf>
    <xf numFmtId="17" fontId="50" fillId="0" borderId="122" xfId="14" applyNumberFormat="1" applyFont="1" applyBorder="1" applyAlignment="1">
      <alignment horizontal="center"/>
    </xf>
    <xf numFmtId="3" fontId="52" fillId="0" borderId="22" xfId="0" applyNumberFormat="1" applyFont="1" applyBorder="1" applyAlignment="1">
      <alignment horizontal="center"/>
    </xf>
    <xf numFmtId="2" fontId="52" fillId="0" borderId="127" xfId="0" applyNumberFormat="1" applyFont="1" applyBorder="1" applyAlignment="1">
      <alignment horizontal="center"/>
    </xf>
    <xf numFmtId="1" fontId="39" fillId="0" borderId="0" xfId="0" applyNumberFormat="1" applyFont="1" applyFill="1"/>
    <xf numFmtId="17" fontId="69" fillId="4" borderId="137" xfId="0" applyNumberFormat="1" applyFont="1" applyFill="1" applyBorder="1" applyAlignment="1">
      <alignment horizontal="center"/>
    </xf>
    <xf numFmtId="3" fontId="41" fillId="0" borderId="7" xfId="0" applyNumberFormat="1" applyFont="1" applyBorder="1" applyAlignment="1">
      <alignment horizontal="center"/>
    </xf>
    <xf numFmtId="2" fontId="41" fillId="0" borderId="190" xfId="0" applyNumberFormat="1" applyFont="1" applyBorder="1" applyAlignment="1">
      <alignment horizontal="center"/>
    </xf>
    <xf numFmtId="3" fontId="41" fillId="0" borderId="6" xfId="0" applyNumberFormat="1" applyFont="1" applyBorder="1" applyAlignment="1">
      <alignment horizontal="center"/>
    </xf>
    <xf numFmtId="2" fontId="41" fillId="0" borderId="186" xfId="0" applyNumberFormat="1" applyFont="1" applyBorder="1" applyAlignment="1">
      <alignment horizontal="center"/>
    </xf>
    <xf numFmtId="3" fontId="41" fillId="0" borderId="237" xfId="0" applyNumberFormat="1" applyFont="1" applyBorder="1" applyAlignment="1">
      <alignment horizontal="center"/>
    </xf>
    <xf numFmtId="2" fontId="41" fillId="0" borderId="137" xfId="0" applyNumberFormat="1" applyFont="1" applyBorder="1" applyAlignment="1">
      <alignment horizontal="center"/>
    </xf>
    <xf numFmtId="3" fontId="41" fillId="0" borderId="22" xfId="0" applyNumberFormat="1" applyFont="1" applyBorder="1" applyAlignment="1">
      <alignment horizontal="center"/>
    </xf>
    <xf numFmtId="3" fontId="41" fillId="0" borderId="34" xfId="0" applyNumberFormat="1" applyFont="1" applyBorder="1" applyAlignment="1">
      <alignment horizontal="center"/>
    </xf>
    <xf numFmtId="2" fontId="41" fillId="0" borderId="127" xfId="0" applyNumberFormat="1" applyFont="1" applyBorder="1" applyAlignment="1">
      <alignment horizontal="center"/>
    </xf>
    <xf numFmtId="17" fontId="50" fillId="0" borderId="0" xfId="0" applyNumberFormat="1" applyFont="1" applyBorder="1" applyAlignment="1">
      <alignment horizontal="center"/>
    </xf>
    <xf numFmtId="0" fontId="54" fillId="0" borderId="0" xfId="0" applyFont="1" applyBorder="1" applyAlignment="1">
      <alignment horizontal="center"/>
    </xf>
    <xf numFmtId="0" fontId="33" fillId="0" borderId="0" xfId="0" applyFont="1" applyBorder="1" applyAlignment="1">
      <alignment horizontal="center"/>
    </xf>
    <xf numFmtId="17" fontId="51" fillId="0" borderId="0" xfId="0" applyNumberFormat="1" applyFont="1" applyAlignment="1">
      <alignment horizontal="center"/>
    </xf>
    <xf numFmtId="17" fontId="51" fillId="0" borderId="0" xfId="0" applyNumberFormat="1" applyFont="1" applyAlignment="1">
      <alignment horizontal="center" vertical="center"/>
    </xf>
    <xf numFmtId="165" fontId="51" fillId="0" borderId="0" xfId="0" applyNumberFormat="1" applyFont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51" fillId="0" borderId="0" xfId="0" applyFont="1" applyAlignment="1">
      <alignment horizontal="center"/>
    </xf>
    <xf numFmtId="1" fontId="51" fillId="0" borderId="0" xfId="0" applyNumberFormat="1" applyFont="1" applyAlignment="1">
      <alignment horizontal="left" vertical="center"/>
    </xf>
    <xf numFmtId="1" fontId="51" fillId="0" borderId="0" xfId="0" applyNumberFormat="1" applyFont="1" applyAlignment="1">
      <alignment horizontal="center" vertical="center"/>
    </xf>
    <xf numFmtId="0" fontId="70" fillId="0" borderId="0" xfId="0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3" fillId="0" borderId="0" xfId="0" applyNumberFormat="1" applyFont="1" applyAlignment="1">
      <alignment horizontal="left" vertical="center"/>
    </xf>
    <xf numFmtId="165" fontId="35" fillId="0" borderId="0" xfId="0" applyNumberFormat="1" applyFont="1" applyAlignment="1">
      <alignment horizontal="center"/>
    </xf>
    <xf numFmtId="0" fontId="36" fillId="0" borderId="0" xfId="0" applyFont="1"/>
    <xf numFmtId="0" fontId="33" fillId="0" borderId="134" xfId="0" applyFont="1" applyBorder="1" applyAlignment="1">
      <alignment horizontal="center"/>
    </xf>
    <xf numFmtId="0" fontId="33" fillId="0" borderId="135" xfId="0" applyFont="1" applyBorder="1" applyAlignment="1">
      <alignment horizontal="center"/>
    </xf>
    <xf numFmtId="0" fontId="0" fillId="0" borderId="239" xfId="0" applyFill="1" applyBorder="1"/>
    <xf numFmtId="0" fontId="31" fillId="0" borderId="138" xfId="0" applyFont="1" applyFill="1" applyBorder="1"/>
    <xf numFmtId="0" fontId="8" fillId="0" borderId="0" xfId="0" applyFont="1" applyAlignment="1">
      <alignment horizontal="left" vertical="center" wrapText="1"/>
    </xf>
    <xf numFmtId="0" fontId="0" fillId="0" borderId="15" xfId="0" applyFill="1" applyBorder="1" applyAlignment="1"/>
    <xf numFmtId="0" fontId="65" fillId="29" borderId="49" xfId="0" applyFont="1" applyFill="1" applyBorder="1" applyAlignment="1">
      <alignment horizontal="center" vertical="center" wrapText="1"/>
    </xf>
    <xf numFmtId="0" fontId="65" fillId="29" borderId="0" xfId="0" applyFont="1" applyFill="1" applyBorder="1" applyAlignment="1">
      <alignment horizontal="center" vertical="center" wrapText="1"/>
    </xf>
    <xf numFmtId="0" fontId="0" fillId="0" borderId="0" xfId="0" applyAlignment="1"/>
    <xf numFmtId="0" fontId="45" fillId="0" borderId="0" xfId="0" applyFont="1" applyAlignment="1">
      <alignment horizontal="center"/>
    </xf>
    <xf numFmtId="0" fontId="29" fillId="0" borderId="0" xfId="0" applyFont="1" applyAlignment="1">
      <alignment horizontal="left" vertical="center" wrapText="1"/>
    </xf>
    <xf numFmtId="0" fontId="49" fillId="0" borderId="0" xfId="14" applyFont="1" applyAlignment="1">
      <alignment horizontal="left" vertical="center"/>
    </xf>
    <xf numFmtId="0" fontId="51" fillId="0" borderId="0" xfId="0" applyFont="1" applyAlignment="1"/>
    <xf numFmtId="0" fontId="31" fillId="0" borderId="0" xfId="0" applyFont="1" applyAlignment="1">
      <alignment horizontal="left" vertical="top" wrapText="1"/>
    </xf>
    <xf numFmtId="2" fontId="7" fillId="0" borderId="177" xfId="0" applyNumberFormat="1" applyFont="1" applyBorder="1" applyAlignment="1">
      <alignment horizontal="center" vertical="center" wrapText="1"/>
    </xf>
    <xf numFmtId="2" fontId="7" fillId="0" borderId="204" xfId="0" applyNumberFormat="1" applyFont="1" applyBorder="1" applyAlignment="1">
      <alignment horizontal="center" vertical="center" wrapText="1"/>
    </xf>
    <xf numFmtId="2" fontId="7" fillId="0" borderId="157" xfId="0" applyNumberFormat="1" applyFont="1" applyBorder="1" applyAlignment="1">
      <alignment horizontal="center" vertical="center" wrapText="1"/>
    </xf>
    <xf numFmtId="0" fontId="8" fillId="0" borderId="2" xfId="0" applyFont="1" applyBorder="1" applyAlignment="1"/>
    <xf numFmtId="2" fontId="7" fillId="0" borderId="177" xfId="0" applyNumberFormat="1" applyFont="1" applyBorder="1" applyAlignment="1">
      <alignment horizontal="center" vertical="center"/>
    </xf>
    <xf numFmtId="2" fontId="7" fillId="0" borderId="204" xfId="0" applyNumberFormat="1" applyFont="1" applyBorder="1" applyAlignment="1">
      <alignment horizontal="center" vertical="center"/>
    </xf>
    <xf numFmtId="2" fontId="7" fillId="0" borderId="157" xfId="0" applyNumberFormat="1" applyFont="1" applyBorder="1" applyAlignment="1">
      <alignment horizontal="center" vertical="center"/>
    </xf>
    <xf numFmtId="0" fontId="7" fillId="0" borderId="177" xfId="0" applyFont="1" applyBorder="1" applyAlignment="1">
      <alignment horizontal="center" vertical="center" wrapText="1"/>
    </xf>
    <xf numFmtId="0" fontId="7" fillId="0" borderId="204" xfId="0" applyFont="1" applyBorder="1" applyAlignment="1">
      <alignment horizontal="center" vertical="center" wrapText="1"/>
    </xf>
    <xf numFmtId="0" fontId="7" fillId="0" borderId="157" xfId="0" applyFont="1" applyBorder="1" applyAlignment="1">
      <alignment horizontal="center" vertical="center" wrapText="1"/>
    </xf>
    <xf numFmtId="0" fontId="33" fillId="0" borderId="0" xfId="0" applyFont="1" applyAlignment="1"/>
    <xf numFmtId="0" fontId="7" fillId="0" borderId="177" xfId="0" applyFont="1" applyBorder="1" applyAlignment="1">
      <alignment horizontal="center"/>
    </xf>
    <xf numFmtId="0" fontId="7" fillId="0" borderId="204" xfId="0" applyFont="1" applyBorder="1" applyAlignment="1">
      <alignment horizontal="center"/>
    </xf>
    <xf numFmtId="0" fontId="7" fillId="0" borderId="157" xfId="0" applyFont="1" applyBorder="1" applyAlignment="1">
      <alignment horizontal="center"/>
    </xf>
    <xf numFmtId="0" fontId="7" fillId="0" borderId="192" xfId="0" applyFont="1" applyBorder="1" applyAlignment="1">
      <alignment horizontal="center"/>
    </xf>
    <xf numFmtId="0" fontId="7" fillId="0" borderId="141" xfId="0" applyFont="1" applyBorder="1" applyAlignment="1">
      <alignment horizontal="center"/>
    </xf>
    <xf numFmtId="0" fontId="7" fillId="0" borderId="185" xfId="0" applyFont="1" applyBorder="1" applyAlignment="1">
      <alignment horizontal="center"/>
    </xf>
    <xf numFmtId="0" fontId="7" fillId="0" borderId="144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0" fillId="0" borderId="0" xfId="0" applyAlignment="1">
      <alignment horizontal="left" vertical="center" wrapText="1"/>
    </xf>
    <xf numFmtId="0" fontId="27" fillId="9" borderId="130" xfId="0" applyFont="1" applyFill="1" applyBorder="1" applyAlignment="1">
      <alignment horizontal="center" wrapText="1"/>
    </xf>
    <xf numFmtId="0" fontId="27" fillId="9" borderId="125" xfId="0" applyFont="1" applyFill="1" applyBorder="1" applyAlignment="1">
      <alignment horizontal="center" wrapText="1"/>
    </xf>
    <xf numFmtId="17" fontId="23" fillId="9" borderId="219" xfId="0" applyNumberFormat="1" applyFont="1" applyFill="1" applyBorder="1" applyAlignment="1">
      <alignment horizontal="center" wrapText="1"/>
    </xf>
    <xf numFmtId="17" fontId="23" fillId="9" borderId="223" xfId="0" applyNumberFormat="1" applyFont="1" applyFill="1" applyBorder="1" applyAlignment="1">
      <alignment horizontal="center" wrapText="1"/>
    </xf>
    <xf numFmtId="17" fontId="23" fillId="9" borderId="217" xfId="0" applyNumberFormat="1" applyFont="1" applyFill="1" applyBorder="1" applyAlignment="1">
      <alignment horizontal="center" wrapText="1"/>
    </xf>
    <xf numFmtId="17" fontId="23" fillId="9" borderId="218" xfId="0" applyNumberFormat="1" applyFont="1" applyFill="1" applyBorder="1" applyAlignment="1">
      <alignment horizontal="center" wrapText="1"/>
    </xf>
    <xf numFmtId="17" fontId="23" fillId="9" borderId="221" xfId="0" applyNumberFormat="1" applyFont="1" applyFill="1" applyBorder="1" applyAlignment="1">
      <alignment horizontal="center" wrapText="1"/>
    </xf>
    <xf numFmtId="17" fontId="23" fillId="9" borderId="222" xfId="0" applyNumberFormat="1" applyFont="1" applyFill="1" applyBorder="1" applyAlignment="1">
      <alignment horizontal="center" wrapText="1"/>
    </xf>
    <xf numFmtId="0" fontId="25" fillId="0" borderId="241" xfId="0" applyFont="1" applyBorder="1" applyAlignment="1">
      <alignment horizontal="center" wrapText="1"/>
    </xf>
    <xf numFmtId="0" fontId="25" fillId="0" borderId="242" xfId="0" applyFont="1" applyBorder="1" applyAlignment="1">
      <alignment horizontal="center" wrapText="1"/>
    </xf>
    <xf numFmtId="0" fontId="23" fillId="5" borderId="130" xfId="0" applyFont="1" applyFill="1" applyBorder="1" applyAlignment="1">
      <alignment horizontal="center" vertical="center" wrapText="1"/>
    </xf>
    <xf numFmtId="0" fontId="23" fillId="5" borderId="125" xfId="0" applyFont="1" applyFill="1" applyBorder="1" applyAlignment="1">
      <alignment horizontal="center" vertical="center" wrapText="1"/>
    </xf>
    <xf numFmtId="0" fontId="25" fillId="7" borderId="130" xfId="0" applyFont="1" applyFill="1" applyBorder="1" applyAlignment="1">
      <alignment horizontal="center" wrapText="1"/>
    </xf>
    <xf numFmtId="0" fontId="25" fillId="7" borderId="125" xfId="0" applyFont="1" applyFill="1" applyBorder="1" applyAlignment="1">
      <alignment horizontal="center" wrapText="1"/>
    </xf>
    <xf numFmtId="0" fontId="68" fillId="26" borderId="183" xfId="0" applyFont="1" applyFill="1" applyBorder="1" applyAlignment="1">
      <alignment horizontal="center"/>
    </xf>
    <xf numFmtId="0" fontId="68" fillId="26" borderId="225" xfId="0" applyFont="1" applyFill="1" applyBorder="1" applyAlignment="1">
      <alignment horizontal="center"/>
    </xf>
    <xf numFmtId="0" fontId="68" fillId="26" borderId="178" xfId="0" applyFont="1" applyFill="1" applyBorder="1" applyAlignment="1">
      <alignment horizontal="center"/>
    </xf>
    <xf numFmtId="0" fontId="68" fillId="26" borderId="183" xfId="0" applyFont="1" applyFill="1" applyBorder="1" applyAlignment="1">
      <alignment horizontal="center" vertical="center"/>
    </xf>
    <xf numFmtId="0" fontId="68" fillId="26" borderId="225" xfId="0" applyFont="1" applyFill="1" applyBorder="1" applyAlignment="1">
      <alignment horizontal="center" vertical="center"/>
    </xf>
    <xf numFmtId="0" fontId="68" fillId="26" borderId="178" xfId="0" applyFont="1" applyFill="1" applyBorder="1" applyAlignment="1">
      <alignment horizontal="center" vertical="center"/>
    </xf>
    <xf numFmtId="0" fontId="25" fillId="7" borderId="130" xfId="0" applyFont="1" applyFill="1" applyBorder="1" applyAlignment="1">
      <alignment horizontal="center" vertical="center"/>
    </xf>
    <xf numFmtId="0" fontId="25" fillId="7" borderId="125" xfId="0" applyFont="1" applyFill="1" applyBorder="1" applyAlignment="1">
      <alignment horizontal="center" vertical="center"/>
    </xf>
    <xf numFmtId="0" fontId="27" fillId="4" borderId="130" xfId="0" applyFont="1" applyFill="1" applyBorder="1" applyAlignment="1">
      <alignment horizontal="center" vertical="center" wrapText="1"/>
    </xf>
    <xf numFmtId="0" fontId="27" fillId="4" borderId="125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left" vertical="top" wrapText="1"/>
    </xf>
    <xf numFmtId="0" fontId="51" fillId="0" borderId="0" xfId="0" applyFont="1" applyFill="1" applyAlignment="1">
      <alignment horizontal="left" vertical="top" wrapText="1"/>
    </xf>
    <xf numFmtId="0" fontId="51" fillId="0" borderId="0" xfId="0" applyFont="1" applyAlignment="1">
      <alignment horizontal="left" vertical="top" wrapText="1"/>
    </xf>
    <xf numFmtId="0" fontId="42" fillId="20" borderId="103" xfId="0" applyFont="1" applyFill="1" applyBorder="1" applyAlignment="1">
      <alignment horizontal="center"/>
    </xf>
    <xf numFmtId="0" fontId="42" fillId="0" borderId="2" xfId="0" applyFont="1" applyBorder="1" applyAlignment="1">
      <alignment horizontal="center"/>
    </xf>
    <xf numFmtId="0" fontId="42" fillId="0" borderId="3" xfId="0" applyFont="1" applyBorder="1" applyAlignment="1">
      <alignment horizontal="center"/>
    </xf>
    <xf numFmtId="0" fontId="42" fillId="10" borderId="3" xfId="0" applyFont="1" applyFill="1" applyBorder="1" applyAlignment="1">
      <alignment horizontal="center"/>
    </xf>
    <xf numFmtId="0" fontId="42" fillId="12" borderId="28" xfId="0" applyFont="1" applyFill="1" applyBorder="1" applyAlignment="1">
      <alignment horizontal="center"/>
    </xf>
    <xf numFmtId="0" fontId="42" fillId="14" borderId="86" xfId="0" applyFont="1" applyFill="1" applyBorder="1" applyAlignment="1">
      <alignment horizontal="center" vertical="center"/>
    </xf>
    <xf numFmtId="0" fontId="42" fillId="17" borderId="87" xfId="0" applyFont="1" applyFill="1" applyBorder="1" applyAlignment="1">
      <alignment horizontal="center"/>
    </xf>
    <xf numFmtId="0" fontId="30" fillId="0" borderId="0" xfId="0" applyFont="1" applyAlignment="1">
      <alignment horizontal="left" vertical="center" wrapText="1"/>
    </xf>
  </cellXfs>
  <cellStyles count="15">
    <cellStyle name="cf1" xfId="2"/>
    <cellStyle name="cf2" xfId="3"/>
    <cellStyle name="Normal" xfId="0" builtinId="0" customBuiltin="1"/>
    <cellStyle name="Normal 2" xfId="4"/>
    <cellStyle name="Normal 2 2" xfId="5"/>
    <cellStyle name="Normal 3" xfId="6"/>
    <cellStyle name="Normal 3 2" xfId="7"/>
    <cellStyle name="Normal 4" xfId="8"/>
    <cellStyle name="Normal 5" xfId="9"/>
    <cellStyle name="Normal 6" xfId="10"/>
    <cellStyle name="Normal 7" xfId="11"/>
    <cellStyle name="Normal 8" xfId="14"/>
    <cellStyle name="Título 3" xfId="1" builtinId="18" customBuiltin="1"/>
    <cellStyle name="Vírgula" xfId="13" builtinId="3"/>
    <cellStyle name="Vírgula 2" xfId="12"/>
  </cellStyles>
  <dxfs count="12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2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c:style val="2"/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200" b="1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t-BR" sz="1200" b="1" i="0" u="none" strike="noStrike" kern="1200" cap="none" spc="0" baseline="0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</a:rPr>
              <a:t>Tipo de manifestação Setembro/2026</a:t>
            </a:r>
          </a:p>
        </c:rich>
      </c:tx>
      <c:layout/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1.2869955718917834E-2"/>
          <c:y val="0.11558247526751464"/>
          <c:w val="0.9459459680350194"/>
          <c:h val="0.78160629921259839"/>
        </c:manualLayout>
      </c:layout>
      <c:barChart>
        <c:barDir val="col"/>
        <c:grouping val="stacked"/>
        <c:varyColors val="1"/>
        <c:ser>
          <c:idx val="0"/>
          <c:order val="0"/>
          <c:invertIfNegative val="0"/>
          <c:cat>
            <c:strRef>
              <c:f>Protocolos!$T$19:$T$24</c:f>
              <c:strCache>
                <c:ptCount val="6"/>
                <c:pt idx="0">
                  <c:v>Denúncia</c:v>
                </c:pt>
                <c:pt idx="1">
                  <c:v>Elogio</c:v>
                </c:pt>
                <c:pt idx="2">
                  <c:v>BRT Aricanduva</c:v>
                </c:pt>
                <c:pt idx="3">
                  <c:v>Reclamação</c:v>
                </c:pt>
                <c:pt idx="4">
                  <c:v>Solicitação</c:v>
                </c:pt>
                <c:pt idx="5">
                  <c:v>Sugestão</c:v>
                </c:pt>
              </c:strCache>
            </c:strRef>
          </c:cat>
          <c:val>
            <c:numRef>
              <c:f>Protocolos!$H$19:$H$24</c:f>
              <c:numCache>
                <c:formatCode>General</c:formatCode>
                <c:ptCount val="6"/>
                <c:pt idx="0">
                  <c:v>502</c:v>
                </c:pt>
                <c:pt idx="1">
                  <c:v>88</c:v>
                </c:pt>
                <c:pt idx="2">
                  <c:v>0</c:v>
                </c:pt>
                <c:pt idx="3">
                  <c:v>5203</c:v>
                </c:pt>
                <c:pt idx="4">
                  <c:v>402</c:v>
                </c:pt>
                <c:pt idx="5">
                  <c:v>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918-43D8-85AF-9551245D78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91461247"/>
        <c:axId val="1791460415"/>
      </c:barChart>
      <c:valAx>
        <c:axId val="1791460415"/>
        <c:scaling>
          <c:logBase val="10"/>
          <c:orientation val="minMax"/>
          <c:max val="10000"/>
          <c:min val="1"/>
        </c:scaling>
        <c:delete val="0"/>
        <c:axPos val="l"/>
        <c:majorGridlines>
          <c:spPr>
            <a:ln w="9528" cap="flat">
              <a:solidFill>
                <a:srgbClr val="868686"/>
              </a:solidFill>
              <a:prstDash val="solid"/>
              <a:round/>
            </a:ln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8" cap="flat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791461247"/>
        <c:crosses val="autoZero"/>
        <c:crossBetween val="between"/>
        <c:majorUnit val="100"/>
      </c:valAx>
      <c:catAx>
        <c:axId val="179146124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8" cap="flat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791460415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plotVisOnly val="1"/>
    <c:dispBlanksAs val="gap"/>
    <c:showDLblsOverMax val="0"/>
  </c:chart>
  <c:spPr>
    <a:solidFill>
      <a:srgbClr val="FFFFFF"/>
    </a:solidFill>
    <a:ln w="9528" cap="flat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pt-BR" sz="1000" b="0" i="0" u="none" strike="noStrike" kern="1200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c:style val="2"/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100" b="1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t-BR" sz="1100" b="1" i="0" u="none" strike="noStrike" kern="1200" cap="none" spc="0" baseline="0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</a:rPr>
              <a:t>% de manifestação -Total - 2026</a:t>
            </a:r>
          </a:p>
        </c:rich>
      </c:tx>
      <c:layout>
        <c:manualLayout>
          <c:xMode val="edge"/>
          <c:yMode val="edge"/>
          <c:x val="0.19959493577819346"/>
          <c:y val="1.4513387551732293E-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4.4305944109927435E-2"/>
          <c:y val="0.21393771724480387"/>
          <c:w val="0.59133154238073182"/>
          <c:h val="0.7657928794936668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0000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0-E161-4862-9DF0-204F09DD44AB}"/>
              </c:ext>
            </c:extLst>
          </c:dPt>
          <c:dPt>
            <c:idx val="1"/>
            <c:bubble3D val="0"/>
            <c:spPr>
              <a:solidFill>
                <a:srgbClr val="92D050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E161-4862-9DF0-204F09DD44AB}"/>
              </c:ext>
            </c:extLst>
          </c:dPt>
          <c:dPt>
            <c:idx val="2"/>
            <c:bubble3D val="0"/>
            <c:spPr>
              <a:solidFill>
                <a:srgbClr val="FF00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2-E161-4862-9DF0-204F09DD44A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3-E161-4862-9DF0-204F09DD44AB}"/>
              </c:ext>
            </c:extLst>
          </c:dPt>
          <c:dPt>
            <c:idx val="4"/>
            <c:bubble3D val="0"/>
            <c:spPr>
              <a:solidFill>
                <a:srgbClr val="00B0F0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4-E161-4862-9DF0-204F09DD44A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lIns="0" tIns="0" rIns="0" bIns="0"/>
              <a:lstStyle/>
              <a:p>
                <a:pPr marL="0" marR="0" indent="0" algn="ctr" defTabSz="914400" fontAlgn="auto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tabLst/>
                  <a:defRPr sz="1000" b="1" i="0" u="none" strike="noStrike" kern="1200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pt-BR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eparator>; </c:separator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layout/>
              </c:ext>
            </c:extLst>
          </c:dLbls>
          <c:cat>
            <c:strRef>
              <c:f>Protocolos!$D$19:$D$24</c:f>
              <c:strCache>
                <c:ptCount val="6"/>
                <c:pt idx="0">
                  <c:v>Denúncia</c:v>
                </c:pt>
                <c:pt idx="1">
                  <c:v>Elogio</c:v>
                </c:pt>
                <c:pt idx="2">
                  <c:v>Manifestações sobre o BRT Aricanduva**</c:v>
                </c:pt>
                <c:pt idx="3">
                  <c:v>Reclamação</c:v>
                </c:pt>
                <c:pt idx="4">
                  <c:v>Solicitação</c:v>
                </c:pt>
                <c:pt idx="5">
                  <c:v>Sugestão</c:v>
                </c:pt>
              </c:strCache>
            </c:strRef>
          </c:cat>
          <c:val>
            <c:numRef>
              <c:f>Protocolos!$R$19:$R$24</c:f>
              <c:numCache>
                <c:formatCode>0.0</c:formatCode>
                <c:ptCount val="6"/>
                <c:pt idx="0">
                  <c:v>7.3912553103500134</c:v>
                </c:pt>
                <c:pt idx="1">
                  <c:v>1.2256099853377946</c:v>
                </c:pt>
                <c:pt idx="2">
                  <c:v>7.5190796646490464E-3</c:v>
                </c:pt>
                <c:pt idx="3">
                  <c:v>84.988157449528174</c:v>
                </c:pt>
                <c:pt idx="4">
                  <c:v>5.5302830933493734</c:v>
                </c:pt>
                <c:pt idx="5">
                  <c:v>0.85717508176999146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5FC-4658-89AB-0C021D4530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</c:spPr>
    </c:plotArea>
    <c:legend>
      <c:legendPos val="r"/>
      <c:layout>
        <c:manualLayout>
          <c:xMode val="edge"/>
          <c:yMode val="edge"/>
          <c:x val="0.63692566395302275"/>
          <c:y val="7.9912771346043257E-2"/>
          <c:w val="0.34017376217803286"/>
          <c:h val="0.91918477720217218"/>
        </c:manualLayout>
      </c:layout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9528" cap="flat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pt-BR" sz="1000" b="0" i="0" u="none" strike="noStrike" kern="1200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c:style val="2"/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400" b="1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t-BR" sz="1400" b="1" i="0" u="none" strike="noStrike" kern="1200" cap="none" spc="0" baseline="0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</a:rPr>
              <a:t>Protocolos - Linha do Tempo 2026</a:t>
            </a:r>
          </a:p>
        </c:rich>
      </c:tx>
      <c:layout/>
      <c:overlay val="0"/>
      <c:spPr>
        <a:noFill/>
        <a:ln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noFill/>
            </a:ln>
          </c:spPr>
          <c:marker>
            <c:symbol val="circle"/>
            <c:size val="8"/>
          </c:marker>
          <c:trendline>
            <c:spPr>
              <a:ln w="12701" cap="rnd">
                <a:solidFill>
                  <a:srgbClr val="FF0000"/>
                </a:solidFill>
                <a:prstDash val="solid"/>
                <a:round/>
              </a:ln>
            </c:spPr>
            <c:trendlineType val="linear"/>
            <c:dispRSqr val="0"/>
            <c:dispEq val="0"/>
          </c:trendline>
          <c:cat>
            <c:numRef>
              <c:f>Protocolos!$A$5:$A$16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</c:numCache>
            </c:numRef>
          </c:cat>
          <c:val>
            <c:numRef>
              <c:f>Protocolos!$B$5:$B$16</c:f>
              <c:numCache>
                <c:formatCode>#,##0</c:formatCode>
                <c:ptCount val="12"/>
                <c:pt idx="0">
                  <c:v>5809</c:v>
                </c:pt>
                <c:pt idx="1">
                  <c:v>5557</c:v>
                </c:pt>
                <c:pt idx="2">
                  <c:v>6550</c:v>
                </c:pt>
                <c:pt idx="3">
                  <c:v>5538</c:v>
                </c:pt>
                <c:pt idx="4">
                  <c:v>5513</c:v>
                </c:pt>
                <c:pt idx="5">
                  <c:v>5247</c:v>
                </c:pt>
                <c:pt idx="6">
                  <c:v>6274</c:v>
                </c:pt>
                <c:pt idx="7">
                  <c:v>6466</c:v>
                </c:pt>
                <c:pt idx="8">
                  <c:v>6244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CAA-4F3D-AAEB-D8C37D97C9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12046495"/>
        <c:axId val="1812051071"/>
      </c:lineChart>
      <c:valAx>
        <c:axId val="1812051071"/>
        <c:scaling>
          <c:orientation val="minMax"/>
        </c:scaling>
        <c:delete val="0"/>
        <c:axPos val="l"/>
        <c:majorGridlines>
          <c:spPr>
            <a:ln w="9528" cap="flat">
              <a:solidFill>
                <a:srgbClr val="A6A6A6"/>
              </a:solidFill>
              <a:prstDash val="solid"/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9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812046495"/>
        <c:crosses val="autoZero"/>
        <c:crossBetween val="between"/>
      </c:valAx>
      <c:dateAx>
        <c:axId val="1812046495"/>
        <c:scaling>
          <c:orientation val="minMax"/>
        </c:scaling>
        <c:delete val="0"/>
        <c:axPos val="b"/>
        <c:majorGridlines>
          <c:spPr>
            <a:ln w="9528" cap="flat">
              <a:solidFill>
                <a:srgbClr val="7F7F7F"/>
              </a:solidFill>
              <a:prstDash val="solid"/>
              <a:round/>
            </a:ln>
          </c:spPr>
        </c:majorGridlines>
        <c:numFmt formatCode="mmm/yy" sourceLinked="0"/>
        <c:majorTickMark val="out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900" b="1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812051071"/>
        <c:crosses val="autoZero"/>
        <c:auto val="1"/>
        <c:lblOffset val="100"/>
        <c:baseTimeUnit val="months"/>
        <c:majorUnit val="1"/>
      </c:dateAx>
      <c:spPr>
        <a:solidFill>
          <a:srgbClr val="D9D9D9"/>
        </a:solidFill>
        <a:ln>
          <a:noFill/>
        </a:ln>
      </c:spPr>
    </c:plotArea>
    <c:plotVisOnly val="1"/>
    <c:dispBlanksAs val="gap"/>
    <c:showDLblsOverMax val="0"/>
  </c:chart>
  <c:spPr>
    <a:solidFill>
      <a:srgbClr val="FFFFFF"/>
    </a:solidFill>
    <a:ln w="9528" cap="flat">
      <a:solidFill>
        <a:sysClr val="windowText" lastClr="000000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pt-BR" sz="1000" b="0" i="0" u="none" strike="noStrike" kern="1200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Total de elogios - Mensal 2026</a:t>
            </a:r>
            <a:endParaRPr lang="pt-BR" sz="1400" b="1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Elogios_Sugestões!$B$7</c:f>
              <c:strCache>
                <c:ptCount val="1"/>
                <c:pt idx="0">
                  <c:v>Elogio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Elogios_Sugestões!$C$6:$N$6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Elogios_Sugestões!$C$7:$N$7</c:f>
              <c:numCache>
                <c:formatCode>General</c:formatCode>
                <c:ptCount val="12"/>
                <c:pt idx="0">
                  <c:v>62</c:v>
                </c:pt>
                <c:pt idx="1">
                  <c:v>74</c:v>
                </c:pt>
                <c:pt idx="2">
                  <c:v>78</c:v>
                </c:pt>
                <c:pt idx="3">
                  <c:v>69</c:v>
                </c:pt>
                <c:pt idx="4">
                  <c:v>64</c:v>
                </c:pt>
                <c:pt idx="5">
                  <c:v>49</c:v>
                </c:pt>
                <c:pt idx="6">
                  <c:v>82</c:v>
                </c:pt>
                <c:pt idx="7">
                  <c:v>86</c:v>
                </c:pt>
                <c:pt idx="8">
                  <c:v>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18-4655-8D06-F98AFB2DAF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6909008"/>
        <c:axId val="236911088"/>
      </c:barChart>
      <c:dateAx>
        <c:axId val="23690900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36911088"/>
        <c:crosses val="autoZero"/>
        <c:auto val="1"/>
        <c:lblOffset val="100"/>
        <c:baseTimeUnit val="months"/>
      </c:dateAx>
      <c:valAx>
        <c:axId val="236911088"/>
        <c:scaling>
          <c:orientation val="minMax"/>
          <c:max val="1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369090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Total de sugestões - Mensal 2026</a:t>
            </a:r>
            <a:endParaRPr lang="pt-BR" sz="1400" b="1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Elogios_Sugestões!$B$8</c:f>
              <c:strCache>
                <c:ptCount val="1"/>
                <c:pt idx="0">
                  <c:v>Sugestão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Elogios_Sugestões!$C$6:$N$6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Elogios_Sugestões!$C$8:$N$8</c:f>
              <c:numCache>
                <c:formatCode>General</c:formatCode>
                <c:ptCount val="12"/>
                <c:pt idx="0">
                  <c:v>56</c:v>
                </c:pt>
                <c:pt idx="1">
                  <c:v>61</c:v>
                </c:pt>
                <c:pt idx="2">
                  <c:v>65</c:v>
                </c:pt>
                <c:pt idx="3">
                  <c:v>41</c:v>
                </c:pt>
                <c:pt idx="4">
                  <c:v>47</c:v>
                </c:pt>
                <c:pt idx="5">
                  <c:v>49</c:v>
                </c:pt>
                <c:pt idx="6">
                  <c:v>44</c:v>
                </c:pt>
                <c:pt idx="7">
                  <c:v>44</c:v>
                </c:pt>
                <c:pt idx="8">
                  <c:v>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E9-4D99-AD59-DE3F7942C3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6909008"/>
        <c:axId val="236911088"/>
      </c:barChart>
      <c:dateAx>
        <c:axId val="23690900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36911088"/>
        <c:crosses val="autoZero"/>
        <c:auto val="1"/>
        <c:lblOffset val="100"/>
        <c:baseTimeUnit val="months"/>
      </c:dateAx>
      <c:valAx>
        <c:axId val="236911088"/>
        <c:scaling>
          <c:orientation val="minMax"/>
          <c:max val="1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369090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pt-BR" sz="1600"/>
              <a:t>Linha do tempo - canais de entrada - 2026</a:t>
            </a:r>
          </a:p>
        </c:rich>
      </c:tx>
      <c:layout>
        <c:manualLayout>
          <c:xMode val="edge"/>
          <c:yMode val="edge"/>
          <c:x val="0.13222807042167858"/>
          <c:y val="3.548788281223087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165354330708661E-2"/>
          <c:y val="0.16890947067669385"/>
          <c:w val="0.57269667494771703"/>
          <c:h val="0.66635076887600608"/>
        </c:manualLayout>
      </c:layout>
      <c:lineChart>
        <c:grouping val="standard"/>
        <c:varyColors val="0"/>
        <c:ser>
          <c:idx val="0"/>
          <c:order val="0"/>
          <c:tx>
            <c:strRef>
              <c:f>Canais_atendimento!$A$5</c:f>
              <c:strCache>
                <c:ptCount val="1"/>
                <c:pt idx="0">
                  <c:v>Carta</c:v>
                </c:pt>
              </c:strCache>
            </c:strRef>
          </c:tx>
          <c:spPr>
            <a:ln>
              <a:solidFill>
                <a:schemeClr val="accent5">
                  <a:lumMod val="60000"/>
                  <a:lumOff val="40000"/>
                </a:schemeClr>
              </a:solidFill>
            </a:ln>
          </c:spPr>
          <c:marker>
            <c:spPr>
              <a:solidFill>
                <a:schemeClr val="accent5">
                  <a:lumMod val="60000"/>
                  <a:lumOff val="40000"/>
                </a:schemeClr>
              </a:solidFill>
              <a:ln>
                <a:solidFill>
                  <a:schemeClr val="accent5">
                    <a:lumMod val="60000"/>
                    <a:lumOff val="40000"/>
                  </a:schemeClr>
                </a:solidFill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9151-4A77-87FD-F16D0DBA6C06}"/>
              </c:ext>
            </c:extLst>
          </c:dPt>
          <c:cat>
            <c:strRef>
              <c:f>Canais_atendimento!$B$4:$M$4</c:f>
              <c:strCache>
                <c:ptCount val="12"/>
                <c:pt idx="0">
                  <c:v>dez/26</c:v>
                </c:pt>
                <c:pt idx="1">
                  <c:v>nov/26</c:v>
                </c:pt>
                <c:pt idx="2">
                  <c:v>out/26</c:v>
                </c:pt>
                <c:pt idx="3">
                  <c:v>set/26</c:v>
                </c:pt>
                <c:pt idx="4">
                  <c:v>ago/26</c:v>
                </c:pt>
                <c:pt idx="5">
                  <c:v>jul/26</c:v>
                </c:pt>
                <c:pt idx="6">
                  <c:v>jun/26</c:v>
                </c:pt>
                <c:pt idx="7">
                  <c:v>mai/26</c:v>
                </c:pt>
                <c:pt idx="8">
                  <c:v>abr/26</c:v>
                </c:pt>
                <c:pt idx="9">
                  <c:v>mar/26</c:v>
                </c:pt>
                <c:pt idx="10">
                  <c:v>fev/26</c:v>
                </c:pt>
                <c:pt idx="11">
                  <c:v>jan/26</c:v>
                </c:pt>
              </c:strCache>
            </c:strRef>
          </c:cat>
          <c:val>
            <c:numRef>
              <c:f>Canais_atendimento!$B$5:$M$5</c:f>
              <c:numCache>
                <c:formatCode>General</c:formatCode>
                <c:ptCount val="12"/>
                <c:pt idx="3">
                  <c:v>15</c:v>
                </c:pt>
                <c:pt idx="4">
                  <c:v>78</c:v>
                </c:pt>
                <c:pt idx="5" formatCode="0">
                  <c:v>11</c:v>
                </c:pt>
                <c:pt idx="6" formatCode="0">
                  <c:v>12</c:v>
                </c:pt>
                <c:pt idx="7" formatCode="0">
                  <c:v>10</c:v>
                </c:pt>
                <c:pt idx="8" formatCode="0">
                  <c:v>4</c:v>
                </c:pt>
                <c:pt idx="9" formatCode="0">
                  <c:v>9</c:v>
                </c:pt>
                <c:pt idx="10" formatCode="0">
                  <c:v>10</c:v>
                </c:pt>
                <c:pt idx="11" formatCode="0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151-4A77-87FD-F16D0DBA6C06}"/>
            </c:ext>
          </c:extLst>
        </c:ser>
        <c:ser>
          <c:idx val="1"/>
          <c:order val="1"/>
          <c:tx>
            <c:strRef>
              <c:f>Canais_atendimento!$A$6</c:f>
              <c:strCache>
                <c:ptCount val="1"/>
                <c:pt idx="0">
                  <c:v>Central SP156</c:v>
                </c:pt>
              </c:strCache>
            </c:strRef>
          </c:tx>
          <c:cat>
            <c:strRef>
              <c:f>Canais_atendimento!$B$4:$M$4</c:f>
              <c:strCache>
                <c:ptCount val="12"/>
                <c:pt idx="0">
                  <c:v>dez/26</c:v>
                </c:pt>
                <c:pt idx="1">
                  <c:v>nov/26</c:v>
                </c:pt>
                <c:pt idx="2">
                  <c:v>out/26</c:v>
                </c:pt>
                <c:pt idx="3">
                  <c:v>set/26</c:v>
                </c:pt>
                <c:pt idx="4">
                  <c:v>ago/26</c:v>
                </c:pt>
                <c:pt idx="5">
                  <c:v>jul/26</c:v>
                </c:pt>
                <c:pt idx="6">
                  <c:v>jun/26</c:v>
                </c:pt>
                <c:pt idx="7">
                  <c:v>mai/26</c:v>
                </c:pt>
                <c:pt idx="8">
                  <c:v>abr/26</c:v>
                </c:pt>
                <c:pt idx="9">
                  <c:v>mar/26</c:v>
                </c:pt>
                <c:pt idx="10">
                  <c:v>fev/26</c:v>
                </c:pt>
                <c:pt idx="11">
                  <c:v>jan/26</c:v>
                </c:pt>
              </c:strCache>
            </c:strRef>
          </c:cat>
          <c:val>
            <c:numRef>
              <c:f>Canais_atendimento!$B$6:$M$6</c:f>
              <c:numCache>
                <c:formatCode>General</c:formatCode>
                <c:ptCount val="12"/>
                <c:pt idx="3">
                  <c:v>1404</c:v>
                </c:pt>
                <c:pt idx="4">
                  <c:v>1465</c:v>
                </c:pt>
                <c:pt idx="5" formatCode="0">
                  <c:v>1513</c:v>
                </c:pt>
                <c:pt idx="6" formatCode="0">
                  <c:v>1170</c:v>
                </c:pt>
                <c:pt idx="7" formatCode="0">
                  <c:v>1137</c:v>
                </c:pt>
                <c:pt idx="8" formatCode="0">
                  <c:v>1218</c:v>
                </c:pt>
                <c:pt idx="9" formatCode="0">
                  <c:v>1465</c:v>
                </c:pt>
                <c:pt idx="10" formatCode="0">
                  <c:v>1260</c:v>
                </c:pt>
                <c:pt idx="11" formatCode="0">
                  <c:v>1124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151-4A77-87FD-F16D0DBA6C06}"/>
            </c:ext>
          </c:extLst>
        </c:ser>
        <c:ser>
          <c:idx val="2"/>
          <c:order val="2"/>
          <c:tx>
            <c:strRef>
              <c:f>Canais_atendimento!$A$7</c:f>
              <c:strCache>
                <c:ptCount val="1"/>
                <c:pt idx="0">
                  <c:v>Zap Denúncia</c:v>
                </c:pt>
              </c:strCache>
            </c:strRef>
          </c:tx>
          <c:cat>
            <c:strRef>
              <c:f>Canais_atendimento!$B$4:$M$4</c:f>
              <c:strCache>
                <c:ptCount val="12"/>
                <c:pt idx="0">
                  <c:v>dez/26</c:v>
                </c:pt>
                <c:pt idx="1">
                  <c:v>nov/26</c:v>
                </c:pt>
                <c:pt idx="2">
                  <c:v>out/26</c:v>
                </c:pt>
                <c:pt idx="3">
                  <c:v>set/26</c:v>
                </c:pt>
                <c:pt idx="4">
                  <c:v>ago/26</c:v>
                </c:pt>
                <c:pt idx="5">
                  <c:v>jul/26</c:v>
                </c:pt>
                <c:pt idx="6">
                  <c:v>jun/26</c:v>
                </c:pt>
                <c:pt idx="7">
                  <c:v>mai/26</c:v>
                </c:pt>
                <c:pt idx="8">
                  <c:v>abr/26</c:v>
                </c:pt>
                <c:pt idx="9">
                  <c:v>mar/26</c:v>
                </c:pt>
                <c:pt idx="10">
                  <c:v>fev/26</c:v>
                </c:pt>
                <c:pt idx="11">
                  <c:v>jan/26</c:v>
                </c:pt>
              </c:strCache>
            </c:strRef>
          </c:cat>
          <c:val>
            <c:numRef>
              <c:f>Canais_atendimento!$B$7:$M$7</c:f>
              <c:numCache>
                <c:formatCode>General</c:formatCode>
                <c:ptCount val="12"/>
                <c:pt idx="3">
                  <c:v>609</c:v>
                </c:pt>
                <c:pt idx="4">
                  <c:v>635</c:v>
                </c:pt>
                <c:pt idx="5" formatCode="0">
                  <c:v>498</c:v>
                </c:pt>
                <c:pt idx="6" formatCode="0">
                  <c:v>419</c:v>
                </c:pt>
                <c:pt idx="7" formatCode="0">
                  <c:v>514</c:v>
                </c:pt>
                <c:pt idx="8" formatCode="0">
                  <c:v>591</c:v>
                </c:pt>
                <c:pt idx="9" formatCode="0">
                  <c:v>783</c:v>
                </c:pt>
                <c:pt idx="10" formatCode="0">
                  <c:v>610</c:v>
                </c:pt>
                <c:pt idx="11" formatCode="0">
                  <c:v>538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151-4A77-87FD-F16D0DBA6C06}"/>
            </c:ext>
          </c:extLst>
        </c:ser>
        <c:ser>
          <c:idx val="3"/>
          <c:order val="3"/>
          <c:tx>
            <c:strRef>
              <c:f>Canais_atendimento!$A$8</c:f>
              <c:strCache>
                <c:ptCount val="1"/>
                <c:pt idx="0">
                  <c:v>E-mail</c:v>
                </c:pt>
              </c:strCache>
            </c:strRef>
          </c:tx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4-9151-4A77-87FD-F16D0DBA6C06}"/>
              </c:ext>
            </c:extLst>
          </c:dPt>
          <c:cat>
            <c:strRef>
              <c:f>Canais_atendimento!$B$4:$M$4</c:f>
              <c:strCache>
                <c:ptCount val="12"/>
                <c:pt idx="0">
                  <c:v>dez/26</c:v>
                </c:pt>
                <c:pt idx="1">
                  <c:v>nov/26</c:v>
                </c:pt>
                <c:pt idx="2">
                  <c:v>out/26</c:v>
                </c:pt>
                <c:pt idx="3">
                  <c:v>set/26</c:v>
                </c:pt>
                <c:pt idx="4">
                  <c:v>ago/26</c:v>
                </c:pt>
                <c:pt idx="5">
                  <c:v>jul/26</c:v>
                </c:pt>
                <c:pt idx="6">
                  <c:v>jun/26</c:v>
                </c:pt>
                <c:pt idx="7">
                  <c:v>mai/26</c:v>
                </c:pt>
                <c:pt idx="8">
                  <c:v>abr/26</c:v>
                </c:pt>
                <c:pt idx="9">
                  <c:v>mar/26</c:v>
                </c:pt>
                <c:pt idx="10">
                  <c:v>fev/26</c:v>
                </c:pt>
                <c:pt idx="11">
                  <c:v>jan/26</c:v>
                </c:pt>
              </c:strCache>
            </c:strRef>
          </c:cat>
          <c:val>
            <c:numRef>
              <c:f>Canais_atendimento!$B$8:$M$8</c:f>
              <c:numCache>
                <c:formatCode>General</c:formatCode>
                <c:ptCount val="12"/>
                <c:pt idx="3">
                  <c:v>899</c:v>
                </c:pt>
                <c:pt idx="4">
                  <c:v>1197</c:v>
                </c:pt>
                <c:pt idx="5" formatCode="0">
                  <c:v>1540</c:v>
                </c:pt>
                <c:pt idx="6" formatCode="0">
                  <c:v>1137</c:v>
                </c:pt>
                <c:pt idx="7" formatCode="0">
                  <c:v>1184</c:v>
                </c:pt>
                <c:pt idx="8" formatCode="0">
                  <c:v>829</c:v>
                </c:pt>
                <c:pt idx="9" formatCode="0">
                  <c:v>976</c:v>
                </c:pt>
                <c:pt idx="10" formatCode="0">
                  <c:v>723</c:v>
                </c:pt>
                <c:pt idx="11" formatCode="0">
                  <c:v>917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151-4A77-87FD-F16D0DBA6C06}"/>
            </c:ext>
          </c:extLst>
        </c:ser>
        <c:ser>
          <c:idx val="4"/>
          <c:order val="4"/>
          <c:tx>
            <c:strRef>
              <c:f>Canais_atendimento!$A$10</c:f>
              <c:strCache>
                <c:ptCount val="1"/>
                <c:pt idx="0">
                  <c:v>App SP156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cat>
            <c:strRef>
              <c:f>Canais_atendimento!$B$4:$M$4</c:f>
              <c:strCache>
                <c:ptCount val="12"/>
                <c:pt idx="0">
                  <c:v>dez/26</c:v>
                </c:pt>
                <c:pt idx="1">
                  <c:v>nov/26</c:v>
                </c:pt>
                <c:pt idx="2">
                  <c:v>out/26</c:v>
                </c:pt>
                <c:pt idx="3">
                  <c:v>set/26</c:v>
                </c:pt>
                <c:pt idx="4">
                  <c:v>ago/26</c:v>
                </c:pt>
                <c:pt idx="5">
                  <c:v>jul/26</c:v>
                </c:pt>
                <c:pt idx="6">
                  <c:v>jun/26</c:v>
                </c:pt>
                <c:pt idx="7">
                  <c:v>mai/26</c:v>
                </c:pt>
                <c:pt idx="8">
                  <c:v>abr/26</c:v>
                </c:pt>
                <c:pt idx="9">
                  <c:v>mar/26</c:v>
                </c:pt>
                <c:pt idx="10">
                  <c:v>fev/26</c:v>
                </c:pt>
                <c:pt idx="11">
                  <c:v>jan/26</c:v>
                </c:pt>
              </c:strCache>
            </c:strRef>
          </c:cat>
          <c:val>
            <c:numRef>
              <c:f>Canais_atendimento!$B$10:$M$10</c:f>
              <c:numCache>
                <c:formatCode>General</c:formatCode>
                <c:ptCount val="12"/>
                <c:pt idx="3">
                  <c:v>66</c:v>
                </c:pt>
                <c:pt idx="4">
                  <c:v>60</c:v>
                </c:pt>
                <c:pt idx="5" formatCode="0">
                  <c:v>60</c:v>
                </c:pt>
                <c:pt idx="6" formatCode="0">
                  <c:v>53</c:v>
                </c:pt>
                <c:pt idx="7" formatCode="0">
                  <c:v>72</c:v>
                </c:pt>
                <c:pt idx="8" formatCode="0">
                  <c:v>106</c:v>
                </c:pt>
                <c:pt idx="9" formatCode="0">
                  <c:v>108</c:v>
                </c:pt>
                <c:pt idx="10" formatCode="0">
                  <c:v>81</c:v>
                </c:pt>
                <c:pt idx="11" formatCode="0">
                  <c:v>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151-4A77-87FD-F16D0DBA6C06}"/>
            </c:ext>
          </c:extLst>
        </c:ser>
        <c:ser>
          <c:idx val="5"/>
          <c:order val="5"/>
          <c:tx>
            <c:strRef>
              <c:f>Canais_atendimento!$A$11</c:f>
              <c:strCache>
                <c:ptCount val="1"/>
                <c:pt idx="0">
                  <c:v>Portal</c:v>
                </c:pt>
              </c:strCache>
            </c:strRef>
          </c:tx>
          <c:spPr>
            <a:ln>
              <a:solidFill>
                <a:srgbClr val="0070C0"/>
              </a:solidFill>
            </a:ln>
            <a:effectLst/>
          </c:spPr>
          <c:marker>
            <c:spPr>
              <a:solidFill>
                <a:srgbClr val="0070C0"/>
              </a:solidFill>
              <a:ln>
                <a:solidFill>
                  <a:schemeClr val="accent5">
                    <a:lumMod val="75000"/>
                  </a:schemeClr>
                </a:solidFill>
              </a:ln>
            </c:spPr>
          </c:marker>
          <c:cat>
            <c:strRef>
              <c:f>Canais_atendimento!$B$4:$M$4</c:f>
              <c:strCache>
                <c:ptCount val="12"/>
                <c:pt idx="0">
                  <c:v>dez/26</c:v>
                </c:pt>
                <c:pt idx="1">
                  <c:v>nov/26</c:v>
                </c:pt>
                <c:pt idx="2">
                  <c:v>out/26</c:v>
                </c:pt>
                <c:pt idx="3">
                  <c:v>set/26</c:v>
                </c:pt>
                <c:pt idx="4">
                  <c:v>ago/26</c:v>
                </c:pt>
                <c:pt idx="5">
                  <c:v>jul/26</c:v>
                </c:pt>
                <c:pt idx="6">
                  <c:v>jun/26</c:v>
                </c:pt>
                <c:pt idx="7">
                  <c:v>mai/26</c:v>
                </c:pt>
                <c:pt idx="8">
                  <c:v>abr/26</c:v>
                </c:pt>
                <c:pt idx="9">
                  <c:v>mar/26</c:v>
                </c:pt>
                <c:pt idx="10">
                  <c:v>fev/26</c:v>
                </c:pt>
                <c:pt idx="11">
                  <c:v>jan/26</c:v>
                </c:pt>
              </c:strCache>
            </c:strRef>
          </c:cat>
          <c:val>
            <c:numRef>
              <c:f>Canais_atendimento!$B$11:$M$11</c:f>
              <c:numCache>
                <c:formatCode>General</c:formatCode>
                <c:ptCount val="12"/>
                <c:pt idx="3">
                  <c:v>3092</c:v>
                </c:pt>
                <c:pt idx="4">
                  <c:v>2848</c:v>
                </c:pt>
                <c:pt idx="5" formatCode="0">
                  <c:v>2430</c:v>
                </c:pt>
                <c:pt idx="6" formatCode="0">
                  <c:v>2319</c:v>
                </c:pt>
                <c:pt idx="7" formatCode="0">
                  <c:v>2303</c:v>
                </c:pt>
                <c:pt idx="8" formatCode="0">
                  <c:v>2479</c:v>
                </c:pt>
                <c:pt idx="9" formatCode="0">
                  <c:v>2759</c:v>
                </c:pt>
                <c:pt idx="10" formatCode="0">
                  <c:v>2608</c:v>
                </c:pt>
                <c:pt idx="11" formatCode="0">
                  <c:v>2802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151-4A77-87FD-F16D0DBA6C06}"/>
            </c:ext>
          </c:extLst>
        </c:ser>
        <c:ser>
          <c:idx val="6"/>
          <c:order val="6"/>
          <c:tx>
            <c:strRef>
              <c:f>Canais_atendimento!$A$12</c:f>
              <c:strCache>
                <c:ptCount val="1"/>
                <c:pt idx="0">
                  <c:v>Presencial</c:v>
                </c:pt>
              </c:strCache>
            </c:strRef>
          </c:tx>
          <c:spPr>
            <a:ln cap="flat">
              <a:solidFill>
                <a:srgbClr val="663300"/>
              </a:solidFill>
              <a:headEnd type="none"/>
              <a:tailEnd type="none"/>
            </a:ln>
          </c:spPr>
          <c:marker>
            <c:symbol val="triangle"/>
            <c:size val="5"/>
            <c:spPr>
              <a:solidFill>
                <a:srgbClr val="663300"/>
              </a:solidFill>
              <a:ln>
                <a:solidFill>
                  <a:srgbClr val="663300"/>
                </a:solidFill>
              </a:ln>
            </c:spPr>
          </c:marker>
          <c:dPt>
            <c:idx val="11"/>
            <c:bubble3D val="0"/>
            <c:extLst>
              <c:ext xmlns:c16="http://schemas.microsoft.com/office/drawing/2014/chart" uri="{C3380CC4-5D6E-409C-BE32-E72D297353CC}">
                <c16:uniqueId val="{00000008-9151-4A77-87FD-F16D0DBA6C06}"/>
              </c:ext>
            </c:extLst>
          </c:dPt>
          <c:cat>
            <c:strRef>
              <c:f>Canais_atendimento!$B$4:$M$4</c:f>
              <c:strCache>
                <c:ptCount val="12"/>
                <c:pt idx="0">
                  <c:v>dez/26</c:v>
                </c:pt>
                <c:pt idx="1">
                  <c:v>nov/26</c:v>
                </c:pt>
                <c:pt idx="2">
                  <c:v>out/26</c:v>
                </c:pt>
                <c:pt idx="3">
                  <c:v>set/26</c:v>
                </c:pt>
                <c:pt idx="4">
                  <c:v>ago/26</c:v>
                </c:pt>
                <c:pt idx="5">
                  <c:v>jul/26</c:v>
                </c:pt>
                <c:pt idx="6">
                  <c:v>jun/26</c:v>
                </c:pt>
                <c:pt idx="7">
                  <c:v>mai/26</c:v>
                </c:pt>
                <c:pt idx="8">
                  <c:v>abr/26</c:v>
                </c:pt>
                <c:pt idx="9">
                  <c:v>mar/26</c:v>
                </c:pt>
                <c:pt idx="10">
                  <c:v>fev/26</c:v>
                </c:pt>
                <c:pt idx="11">
                  <c:v>jan/26</c:v>
                </c:pt>
              </c:strCache>
            </c:strRef>
          </c:cat>
          <c:val>
            <c:numRef>
              <c:f>Canais_atendimento!$B$12:$M$12</c:f>
              <c:numCache>
                <c:formatCode>General</c:formatCode>
                <c:ptCount val="12"/>
                <c:pt idx="3">
                  <c:v>85</c:v>
                </c:pt>
                <c:pt idx="4">
                  <c:v>124</c:v>
                </c:pt>
                <c:pt idx="5" formatCode="0">
                  <c:v>131</c:v>
                </c:pt>
                <c:pt idx="6" formatCode="0">
                  <c:v>81</c:v>
                </c:pt>
                <c:pt idx="7" formatCode="0">
                  <c:v>78</c:v>
                </c:pt>
                <c:pt idx="8" formatCode="0">
                  <c:v>165</c:v>
                </c:pt>
                <c:pt idx="9" formatCode="0">
                  <c:v>228</c:v>
                </c:pt>
                <c:pt idx="10" formatCode="0">
                  <c:v>149</c:v>
                </c:pt>
                <c:pt idx="11" formatCode="0">
                  <c:v>187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151-4A77-87FD-F16D0DBA6C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12052735"/>
        <c:axId val="1812048159"/>
      </c:lineChart>
      <c:valAx>
        <c:axId val="1812048159"/>
        <c:scaling>
          <c:orientation val="minMax"/>
          <c:max val="3250"/>
          <c:min val="0"/>
        </c:scaling>
        <c:delete val="0"/>
        <c:axPos val="r"/>
        <c:majorGridlines/>
        <c:numFmt formatCode="0" sourceLinked="1"/>
        <c:majorTickMark val="none"/>
        <c:minorTickMark val="none"/>
        <c:tickLblPos val="nextTo"/>
        <c:crossAx val="1812052735"/>
        <c:crosses val="autoZero"/>
        <c:crossBetween val="between"/>
        <c:majorUnit val="250"/>
      </c:valAx>
      <c:catAx>
        <c:axId val="1812052735"/>
        <c:scaling>
          <c:orientation val="maxMin"/>
          <c:min val="1"/>
        </c:scaling>
        <c:delete val="0"/>
        <c:axPos val="b"/>
        <c:majorGridlines/>
        <c:numFmt formatCode="mmm/yy" sourceLinked="0"/>
        <c:majorTickMark val="none"/>
        <c:minorTickMark val="none"/>
        <c:tickLblPos val="nextTo"/>
        <c:txPr>
          <a:bodyPr rot="-2100000"/>
          <a:lstStyle/>
          <a:p>
            <a:pPr>
              <a:defRPr/>
            </a:pPr>
            <a:endParaRPr lang="pt-BR"/>
          </a:p>
        </c:txPr>
        <c:crossAx val="1812048159"/>
        <c:crosses val="autoZero"/>
        <c:auto val="1"/>
        <c:lblAlgn val="ctr"/>
        <c:lblOffset val="100"/>
        <c:tickLblSkip val="1"/>
        <c:noMultiLvlLbl val="1"/>
      </c:catAx>
    </c:plotArea>
    <c:legend>
      <c:legendPos val="r"/>
      <c:layout>
        <c:manualLayout>
          <c:xMode val="edge"/>
          <c:yMode val="edge"/>
          <c:x val="0.77124183006535951"/>
          <c:y val="0.13454011913658667"/>
          <c:w val="0.19548425430778371"/>
          <c:h val="0.75444125812622465"/>
        </c:manualLayout>
      </c:layout>
      <c:overlay val="0"/>
      <c:spPr>
        <a:ln cap="flat">
          <a:noFill/>
          <a:miter lim="800000"/>
        </a:ln>
      </c:spPr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j-ea"/>
                <a:cs typeface="+mj-cs"/>
              </a:defRPr>
            </a:pPr>
            <a:r>
              <a:rPr lang="pt-BR" sz="1600" b="1" i="0" baseline="0">
                <a:solidFill>
                  <a:schemeClr val="tx1"/>
                </a:solidFill>
                <a:effectLst/>
                <a:latin typeface="+mn-lt"/>
              </a:rPr>
              <a:t>Canais de entrada - SETEMBRO/2026</a:t>
            </a:r>
            <a:endParaRPr lang="pt-BR" sz="1600" b="1">
              <a:solidFill>
                <a:schemeClr val="tx1"/>
              </a:solidFill>
              <a:effectLst/>
              <a:latin typeface="+mn-lt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j-ea"/>
              <a:cs typeface="+mj-cs"/>
            </a:defRPr>
          </a:pPr>
          <a:endParaRPr lang="pt-BR"/>
        </a:p>
      </c:txPr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4E4-4EA6-80E1-F3BB3B70CE8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4E4-4EA6-80E1-F3BB3B70CE8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4E4-4EA6-80E1-F3BB3B70CE88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74E4-4EA6-80E1-F3BB3B70CE88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4E4-4EA6-80E1-F3BB3B70CE88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74E4-4EA6-80E1-F3BB3B70CE88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74E4-4EA6-80E1-F3BB3B70CE88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74E4-4EA6-80E1-F3BB3B70CE88}"/>
              </c:ext>
            </c:extLst>
          </c:dPt>
          <c:cat>
            <c:strRef>
              <c:f>Canais_atendimento!$A$5:$A$12</c:f>
              <c:strCache>
                <c:ptCount val="8"/>
                <c:pt idx="0">
                  <c:v>Carta</c:v>
                </c:pt>
                <c:pt idx="1">
                  <c:v>Central SP156</c:v>
                </c:pt>
                <c:pt idx="2">
                  <c:v>Zap Denúncia</c:v>
                </c:pt>
                <c:pt idx="3">
                  <c:v>E-mail</c:v>
                </c:pt>
                <c:pt idx="4">
                  <c:v>Encaminhamento de outros órgãos (Processo SEI, Memorando, Ofício, etc.)</c:v>
                </c:pt>
                <c:pt idx="5">
                  <c:v>App SP156</c:v>
                </c:pt>
                <c:pt idx="6">
                  <c:v>Portal</c:v>
                </c:pt>
                <c:pt idx="7">
                  <c:v>Presencial</c:v>
                </c:pt>
              </c:strCache>
            </c:strRef>
          </c:cat>
          <c:val>
            <c:numRef>
              <c:f>Canais_atendimento!$E$5:$E$12</c:f>
              <c:numCache>
                <c:formatCode>General</c:formatCode>
                <c:ptCount val="8"/>
                <c:pt idx="0">
                  <c:v>15</c:v>
                </c:pt>
                <c:pt idx="1">
                  <c:v>1404</c:v>
                </c:pt>
                <c:pt idx="2">
                  <c:v>609</c:v>
                </c:pt>
                <c:pt idx="3">
                  <c:v>899</c:v>
                </c:pt>
                <c:pt idx="4">
                  <c:v>74</c:v>
                </c:pt>
                <c:pt idx="5">
                  <c:v>66</c:v>
                </c:pt>
                <c:pt idx="6">
                  <c:v>3092</c:v>
                </c:pt>
                <c:pt idx="7">
                  <c:v>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4E4-4EA6-80E1-F3BB3B70CE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48"/>
        <c:axId val="890547487"/>
        <c:axId val="704638943"/>
      </c:barChart>
      <c:catAx>
        <c:axId val="890547487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704638943"/>
        <c:crosses val="autoZero"/>
        <c:auto val="1"/>
        <c:lblAlgn val="ctr"/>
        <c:lblOffset val="100"/>
        <c:noMultiLvlLbl val="0"/>
      </c:catAx>
      <c:valAx>
        <c:axId val="70463894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8905474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9995578593043639"/>
          <c:y val="8.8287225290868493E-2"/>
          <c:w val="0.28546562427836458"/>
          <c:h val="0.85784322482077802"/>
        </c:manualLayout>
      </c:layout>
      <c:overlay val="0"/>
      <c:spPr>
        <a:noFill/>
        <a:ln>
          <a:noFill/>
        </a:ln>
        <a:effectLst>
          <a:softEdge rad="12700"/>
        </a:effectLst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65000"/>
          <a:lumOff val="3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j-ea"/>
                <a:cs typeface="+mj-cs"/>
              </a:defRPr>
            </a:pPr>
            <a:r>
              <a:rPr lang="pt-BR" sz="1600" b="1" i="0" baseline="0">
                <a:solidFill>
                  <a:schemeClr val="tx1"/>
                </a:solidFill>
                <a:effectLst/>
              </a:rPr>
              <a:t>Canais de entrada % -  SETEMBRO/2026</a:t>
            </a:r>
            <a:endParaRPr lang="pt-BR" sz="1600">
              <a:solidFill>
                <a:schemeClr val="tx1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8.5853736184538162E-2"/>
          <c:y val="0.12529862498530966"/>
          <c:w val="0.58737463512870003"/>
          <c:h val="0.80902973322364558"/>
        </c:manualLayout>
      </c:layout>
      <c:barChart>
        <c:barDir val="col"/>
        <c:grouping val="stacked"/>
        <c:varyColors val="1"/>
        <c:ser>
          <c:idx val="0"/>
          <c:order val="0"/>
          <c:tx>
            <c:strRef>
              <c:f>Canais_atendimento!$A$5</c:f>
              <c:strCache>
                <c:ptCount val="1"/>
                <c:pt idx="0">
                  <c:v>Carta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Canais_atendimento!$Q$5</c:f>
              <c:numCache>
                <c:formatCode>0.0</c:formatCode>
                <c:ptCount val="1"/>
                <c:pt idx="0">
                  <c:v>0.23198267862666255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04-486F-A55E-22D8917C657B}"/>
            </c:ext>
          </c:extLst>
        </c:ser>
        <c:ser>
          <c:idx val="1"/>
          <c:order val="1"/>
          <c:tx>
            <c:strRef>
              <c:f>Canais_atendimento!$A$6</c:f>
              <c:strCache>
                <c:ptCount val="1"/>
                <c:pt idx="0">
                  <c:v>Central SP156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Canais_atendimento!$Q$6</c:f>
              <c:numCache>
                <c:formatCode>0.0</c:formatCode>
                <c:ptCount val="1"/>
                <c:pt idx="0">
                  <c:v>21.713578719455615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04-486F-A55E-22D8917C657B}"/>
            </c:ext>
          </c:extLst>
        </c:ser>
        <c:ser>
          <c:idx val="2"/>
          <c:order val="2"/>
          <c:tx>
            <c:strRef>
              <c:f>Canais_atendimento!$A$7</c:f>
              <c:strCache>
                <c:ptCount val="1"/>
                <c:pt idx="0">
                  <c:v>Zap Denúncia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Canais_atendimento!$Q$7</c:f>
              <c:numCache>
                <c:formatCode>0.0</c:formatCode>
                <c:ptCount val="1"/>
                <c:pt idx="0">
                  <c:v>9.4184967522424987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104-486F-A55E-22D8917C657B}"/>
            </c:ext>
          </c:extLst>
        </c:ser>
        <c:ser>
          <c:idx val="3"/>
          <c:order val="3"/>
          <c:tx>
            <c:strRef>
              <c:f>Canais_atendimento!$A$8</c:f>
              <c:strCache>
                <c:ptCount val="1"/>
                <c:pt idx="0">
                  <c:v>E-mail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Canais_atendimento!$Q$8</c:f>
              <c:numCache>
                <c:formatCode>0.0</c:formatCode>
                <c:ptCount val="1"/>
                <c:pt idx="0">
                  <c:v>13.903495205691309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104-486F-A55E-22D8917C657B}"/>
            </c:ext>
          </c:extLst>
        </c:ser>
        <c:ser>
          <c:idx val="4"/>
          <c:order val="4"/>
          <c:tx>
            <c:strRef>
              <c:f>Canais_atendimento!$A$9</c:f>
              <c:strCache>
                <c:ptCount val="1"/>
                <c:pt idx="0">
                  <c:v>Encaminhamento de outros órgãos (Processo SEI, Memorando, Ofício, etc.)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Canais_atendimento!$Q$9</c:f>
              <c:numCache>
                <c:formatCode>0.0</c:formatCode>
                <c:ptCount val="1"/>
                <c:pt idx="0">
                  <c:v>1.1444478812248686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104-486F-A55E-22D8917C657B}"/>
            </c:ext>
          </c:extLst>
        </c:ser>
        <c:ser>
          <c:idx val="5"/>
          <c:order val="5"/>
          <c:tx>
            <c:strRef>
              <c:f>Canais_atendimento!$A$10</c:f>
              <c:strCache>
                <c:ptCount val="1"/>
                <c:pt idx="0">
                  <c:v>App SP156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Canais_atendimento!$Q$10</c:f>
              <c:numCache>
                <c:formatCode>0.0</c:formatCode>
                <c:ptCount val="1"/>
                <c:pt idx="0">
                  <c:v>1.0207237859573153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104-486F-A55E-22D8917C657B}"/>
            </c:ext>
          </c:extLst>
        </c:ser>
        <c:ser>
          <c:idx val="6"/>
          <c:order val="6"/>
          <c:tx>
            <c:strRef>
              <c:f>Canais_atendimento!$A$11</c:f>
              <c:strCache>
                <c:ptCount val="1"/>
                <c:pt idx="0">
                  <c:v>Portal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Canais_atendimento!$Q$11</c:f>
              <c:numCache>
                <c:formatCode>0.0</c:formatCode>
                <c:ptCount val="1"/>
                <c:pt idx="0">
                  <c:v>47.819362820909369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104-486F-A55E-22D8917C657B}"/>
            </c:ext>
          </c:extLst>
        </c:ser>
        <c:ser>
          <c:idx val="7"/>
          <c:order val="7"/>
          <c:tx>
            <c:strRef>
              <c:f>Canais_atendimento!$A$12</c:f>
              <c:strCache>
                <c:ptCount val="1"/>
                <c:pt idx="0">
                  <c:v>Presencial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Canais_atendimento!$Q$12</c:f>
              <c:numCache>
                <c:formatCode>0.0</c:formatCode>
                <c:ptCount val="1"/>
                <c:pt idx="0">
                  <c:v>1.3145685122177544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104-486F-A55E-22D8917C65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5"/>
        <c:overlap val="100"/>
        <c:axId val="890547487"/>
        <c:axId val="704638943"/>
      </c:barChart>
      <c:catAx>
        <c:axId val="89054748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04638943"/>
        <c:crosses val="autoZero"/>
        <c:auto val="1"/>
        <c:lblAlgn val="ctr"/>
        <c:lblOffset val="100"/>
        <c:noMultiLvlLbl val="0"/>
      </c:catAx>
      <c:valAx>
        <c:axId val="704638943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890547487"/>
        <c:crosses val="autoZero"/>
        <c:crossBetween val="between"/>
        <c:minorUnit val="1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6206917460057246"/>
          <c:y val="0.10022752379833118"/>
          <c:w val="0.33507877388733498"/>
          <c:h val="0.869783523328240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65000"/>
          <a:lumOff val="3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1050" b="1" i="0" baseline="0">
                <a:solidFill>
                  <a:sysClr val="windowText" lastClr="000000"/>
                </a:solidFill>
                <a:effectLst/>
              </a:rPr>
              <a:t>FORA DA COMPETÊNCIA DA MUNICIPALIDADE - TOTAIS SETEMBRO/2026</a:t>
            </a:r>
          </a:p>
        </c:rich>
      </c:tx>
      <c:layout>
        <c:manualLayout>
          <c:xMode val="edge"/>
          <c:yMode val="edge"/>
          <c:x val="0.11158662411557822"/>
          <c:y val="2.401269526533026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A000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7F9-4A99-94D5-39FE34FA2753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77F9-4A99-94D5-39FE34FA2753}"/>
              </c:ext>
            </c:extLst>
          </c:dPt>
          <c:dPt>
            <c:idx val="2"/>
            <c:invertIfNegative val="0"/>
            <c:bubble3D val="0"/>
            <c:spPr>
              <a:solidFill>
                <a:srgbClr val="7030A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7F9-4A99-94D5-39FE34FA275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'Fora da competência'!$A$33:$A$35</c:f>
              <c:strCache>
                <c:ptCount val="3"/>
                <c:pt idx="0">
                  <c:v>Competência Estadual</c:v>
                </c:pt>
                <c:pt idx="1">
                  <c:v>Outros Municípios</c:v>
                </c:pt>
                <c:pt idx="2">
                  <c:v>Outros Órgãos</c:v>
                </c:pt>
              </c:strCache>
            </c:strRef>
          </c:cat>
          <c:val>
            <c:numRef>
              <c:f>'Fora da competência'!$B$33:$B$35</c:f>
              <c:numCache>
                <c:formatCode>General</c:formatCode>
                <c:ptCount val="3"/>
                <c:pt idx="0">
                  <c:v>9</c:v>
                </c:pt>
                <c:pt idx="1">
                  <c:v>21</c:v>
                </c:pt>
                <c:pt idx="2">
                  <c:v>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7F9-4A99-94D5-39FE34FA275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04434528"/>
        <c:axId val="1304429120"/>
      </c:barChart>
      <c:catAx>
        <c:axId val="1304434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04429120"/>
        <c:crosses val="autoZero"/>
        <c:auto val="1"/>
        <c:lblAlgn val="ctr"/>
        <c:lblOffset val="100"/>
        <c:noMultiLvlLbl val="0"/>
      </c:catAx>
      <c:valAx>
        <c:axId val="1304429120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044345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317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1050">
                <a:solidFill>
                  <a:sysClr val="windowText" lastClr="000000"/>
                </a:solidFill>
              </a:rPr>
              <a:t>FORA DA COMPETÊNCIA DA MUNICIPALIDADE - PERCENTUAIS SETEMBRO/2026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81DC-4B52-BE9B-0C821A8A1DA5}"/>
              </c:ext>
            </c:extLst>
          </c:dPt>
          <c:dPt>
            <c:idx val="1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C832-45EA-8653-3E8C4B6078CA}"/>
              </c:ext>
            </c:extLst>
          </c:dPt>
          <c:dPt>
            <c:idx val="2"/>
            <c:bubble3D val="0"/>
            <c:spPr>
              <a:solidFill>
                <a:srgbClr val="7030A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C832-45EA-8653-3E8C4B6078C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'Fora da competência'!$A$33:$A$35</c:f>
              <c:strCache>
                <c:ptCount val="3"/>
                <c:pt idx="0">
                  <c:v>Competência Estadual</c:v>
                </c:pt>
                <c:pt idx="1">
                  <c:v>Outros Municípios</c:v>
                </c:pt>
                <c:pt idx="2">
                  <c:v>Outros Órgãos</c:v>
                </c:pt>
              </c:strCache>
            </c:strRef>
          </c:cat>
          <c:val>
            <c:numRef>
              <c:f>'Fora da competência'!$B$33:$B$35</c:f>
              <c:numCache>
                <c:formatCode>General</c:formatCode>
                <c:ptCount val="3"/>
                <c:pt idx="0">
                  <c:v>9</c:v>
                </c:pt>
                <c:pt idx="1">
                  <c:v>21</c:v>
                </c:pt>
                <c:pt idx="2">
                  <c:v>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32-45EA-8653-3E8C4B6078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4758016072733183E-2"/>
          <c:y val="0.71162547573934365"/>
          <c:w val="0.90161798847309038"/>
          <c:h val="0.2612047000230337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1100" b="1">
                <a:solidFill>
                  <a:sysClr val="windowText" lastClr="000000"/>
                </a:solidFill>
              </a:rPr>
              <a:t>CANAL</a:t>
            </a:r>
            <a:r>
              <a:rPr lang="pt-BR" sz="1100" b="1" baseline="0">
                <a:solidFill>
                  <a:sysClr val="windowText" lastClr="000000"/>
                </a:solidFill>
              </a:rPr>
              <a:t> DE ENTRADA - SETEMBRO/2026</a:t>
            </a:r>
            <a:endParaRPr lang="pt-BR" sz="1100" b="1">
              <a:solidFill>
                <a:sysClr val="windowText" lastClr="000000"/>
              </a:solidFill>
            </a:endParaRPr>
          </a:p>
        </c:rich>
      </c:tx>
      <c:layout>
        <c:manualLayout>
          <c:xMode val="edge"/>
          <c:yMode val="edge"/>
          <c:x val="0.17643369927921207"/>
          <c:y val="2.857579030476987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9920193646486235E-2"/>
          <c:y val="0.14703206143011438"/>
          <c:w val="0.86421996594214734"/>
          <c:h val="0.47365191215891772"/>
        </c:manualLayout>
      </c:layout>
      <c:bar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810-4EA1-868B-4C5D09C6405B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443-4480-BAC4-1FA7C18A327D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443-4480-BAC4-1FA7C18A327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E443-4480-BAC4-1FA7C18A327D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E443-4480-BAC4-1FA7C18A327D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E443-4480-BAC4-1FA7C18A327D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A8DE-4EFC-98FF-FE7956AC94EC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A8DE-4EFC-98FF-FE7956AC94E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'Fora da competência'!$A$40:$A$47</c:f>
              <c:strCache>
                <c:ptCount val="8"/>
                <c:pt idx="0">
                  <c:v>App SP156</c:v>
                </c:pt>
                <c:pt idx="1">
                  <c:v>Carta</c:v>
                </c:pt>
                <c:pt idx="2">
                  <c:v>Central SP156</c:v>
                </c:pt>
                <c:pt idx="3">
                  <c:v>E-mail</c:v>
                </c:pt>
                <c:pt idx="4">
                  <c:v>Encaminhamento de outros órgãos (Processo SEI, Memorando, Ofício, etc.) - referenciar na descrição</c:v>
                </c:pt>
                <c:pt idx="5">
                  <c:v>PORTAL</c:v>
                </c:pt>
                <c:pt idx="6">
                  <c:v>Presencial</c:v>
                </c:pt>
                <c:pt idx="7">
                  <c:v>Zap Denúncia</c:v>
                </c:pt>
              </c:strCache>
            </c:strRef>
          </c:cat>
          <c:val>
            <c:numRef>
              <c:f>'Fora da competência'!$B$40:$B$47</c:f>
              <c:numCache>
                <c:formatCode>General</c:formatCode>
                <c:ptCount val="8"/>
                <c:pt idx="0">
                  <c:v>1</c:v>
                </c:pt>
                <c:pt idx="1">
                  <c:v>2</c:v>
                </c:pt>
                <c:pt idx="2">
                  <c:v>0</c:v>
                </c:pt>
                <c:pt idx="3">
                  <c:v>45</c:v>
                </c:pt>
                <c:pt idx="4">
                  <c:v>2</c:v>
                </c:pt>
                <c:pt idx="5">
                  <c:v>19</c:v>
                </c:pt>
                <c:pt idx="6">
                  <c:v>4</c:v>
                </c:pt>
                <c:pt idx="7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443-4480-BAC4-1FA7C18A327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04431200"/>
        <c:axId val="1304431616"/>
      </c:barChart>
      <c:catAx>
        <c:axId val="1304431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04431616"/>
        <c:crosses val="autoZero"/>
        <c:auto val="1"/>
        <c:lblAlgn val="ctr"/>
        <c:lblOffset val="100"/>
        <c:noMultiLvlLbl val="0"/>
      </c:catAx>
      <c:valAx>
        <c:axId val="13044316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044312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317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c:style val="2"/>
  <c:chart>
    <c:title>
      <c:tx>
        <c:rich>
          <a:bodyPr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1400" b="1" i="0" baseline="0">
                <a:solidFill>
                  <a:schemeClr val="tx1">
                    <a:lumMod val="65000"/>
                    <a:lumOff val="35000"/>
                  </a:schemeClr>
                </a:solidFill>
                <a:effectLst/>
              </a:rPr>
              <a:t>10 assuntos mais solicitados - Média/2026</a:t>
            </a:r>
            <a:endParaRPr lang="pt-BR" sz="1400">
              <a:solidFill>
                <a:schemeClr val="tx1">
                  <a:lumMod val="65000"/>
                  <a:lumOff val="35000"/>
                </a:schemeClr>
              </a:solidFill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rich>
      </c:tx>
      <c:layout>
        <c:manualLayout>
          <c:xMode val="edge"/>
          <c:yMode val="edge"/>
          <c:x val="0.23184438014303349"/>
          <c:y val="2.7733707282817221E-2"/>
        </c:manualLayout>
      </c:layout>
      <c:overlay val="0"/>
    </c:title>
    <c:autoTitleDeleted val="0"/>
    <c:plotArea>
      <c:layout>
        <c:manualLayout>
          <c:xMode val="edge"/>
          <c:yMode val="edge"/>
          <c:x val="7.5743007371603305E-2"/>
          <c:y val="0.11856738380143428"/>
          <c:w val="0.9182334138925704"/>
          <c:h val="0.87144894289788577"/>
        </c:manualLayout>
      </c:layout>
      <c:barChart>
        <c:barDir val="bar"/>
        <c:grouping val="clustered"/>
        <c:varyColors val="1"/>
        <c:ser>
          <c:idx val="0"/>
          <c:order val="0"/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A92-48C6-A1E4-B5FF1EFB694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A92-48C6-A1E4-B5FF1EFB694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A92-48C6-A1E4-B5FF1EFB694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A92-48C6-A1E4-B5FF1EFB694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A92-48C6-A1E4-B5FF1EFB694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A92-48C6-A1E4-B5FF1EFB694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A92-48C6-A1E4-B5FF1EFB694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A92-48C6-A1E4-B5FF1EFB694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A92-48C6-A1E4-B5FF1EFB694F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'10+_Assuntos_2026'!$A$7:$A$16</c:f>
              <c:strCache>
                <c:ptCount val="10"/>
                <c:pt idx="0">
                  <c:v>Qualidade de atendimento</c:v>
                </c:pt>
                <c:pt idx="1">
                  <c:v>Ônibus</c:v>
                </c:pt>
                <c:pt idx="2">
                  <c:v>Buraco e Pavimentação</c:v>
                </c:pt>
                <c:pt idx="3">
                  <c:v>Árvore</c:v>
                </c:pt>
                <c:pt idx="4">
                  <c:v>Processo Administrativo</c:v>
                </c:pt>
                <c:pt idx="5">
                  <c:v>Veículos abandonados</c:v>
                </c:pt>
                <c:pt idx="6">
                  <c:v>Ponto viciado, entulho e caçamba de entulho</c:v>
                </c:pt>
                <c:pt idx="7">
                  <c:v>Multas de trânsito e guinchamentos</c:v>
                </c:pt>
                <c:pt idx="8">
                  <c:v>Poluição sonora - PSIU</c:v>
                </c:pt>
                <c:pt idx="9">
                  <c:v>Calçadas, guias e postes</c:v>
                </c:pt>
              </c:strCache>
            </c:strRef>
          </c:cat>
          <c:val>
            <c:numRef>
              <c:f>'10+_Assuntos_2026'!$O$7:$O$16</c:f>
              <c:numCache>
                <c:formatCode>0</c:formatCode>
                <c:ptCount val="10"/>
                <c:pt idx="0">
                  <c:v>345.44444444444446</c:v>
                </c:pt>
                <c:pt idx="1">
                  <c:v>237.66666666666666</c:v>
                </c:pt>
                <c:pt idx="2">
                  <c:v>237.11111111111111</c:v>
                </c:pt>
                <c:pt idx="3">
                  <c:v>221.77777777777777</c:v>
                </c:pt>
                <c:pt idx="4">
                  <c:v>211.66666666666666</c:v>
                </c:pt>
                <c:pt idx="5">
                  <c:v>183.33333333333334</c:v>
                </c:pt>
                <c:pt idx="6">
                  <c:v>182</c:v>
                </c:pt>
                <c:pt idx="7">
                  <c:v>171.88888888888889</c:v>
                </c:pt>
                <c:pt idx="8">
                  <c:v>171.33333333333334</c:v>
                </c:pt>
                <c:pt idx="9">
                  <c:v>151.11111111111111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06C4-40E2-9D44-657DCCF0D8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8"/>
        <c:axId val="1812053151"/>
        <c:axId val="1812050655"/>
      </c:barChart>
      <c:valAx>
        <c:axId val="1812050655"/>
        <c:scaling>
          <c:orientation val="minMax"/>
          <c:min val="0"/>
        </c:scaling>
        <c:delete val="0"/>
        <c:axPos val="b"/>
        <c:majorGridlines>
          <c:spPr>
            <a:ln>
              <a:solidFill>
                <a:schemeClr val="bg1">
                  <a:lumMod val="65000"/>
                  <a:alpha val="70000"/>
                </a:schemeClr>
              </a:solidFill>
            </a:ln>
          </c:spPr>
        </c:majorGridlines>
        <c:numFmt formatCode="0" sourceLinked="1"/>
        <c:majorTickMark val="out"/>
        <c:minorTickMark val="none"/>
        <c:tickLblPos val="nextTo"/>
        <c:crossAx val="1812053151"/>
        <c:crosses val="autoZero"/>
        <c:crossBetween val="between"/>
      </c:valAx>
      <c:catAx>
        <c:axId val="1812053151"/>
        <c:scaling>
          <c:orientation val="minMax"/>
        </c:scaling>
        <c:delete val="0"/>
        <c:axPos val="l"/>
        <c:numFmt formatCode="mmm/yy" sourceLinked="0"/>
        <c:majorTickMark val="out"/>
        <c:minorTickMark val="none"/>
        <c:tickLblPos val="nextTo"/>
        <c:crossAx val="1812050655"/>
        <c:crosses val="autoZero"/>
        <c:auto val="1"/>
        <c:lblAlgn val="ctr"/>
        <c:lblOffset val="100"/>
        <c:noMultiLvlLbl val="0"/>
      </c:catAx>
    </c:plotArea>
    <c:plotVisOnly val="1"/>
    <c:dispBlanksAs val="gap"/>
    <c:showDLblsOverMax val="0"/>
  </c:chart>
  <c:spPr>
    <a:ln>
      <a:solidFill>
        <a:schemeClr val="tx1"/>
      </a:solidFill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t-BR"/>
              <a:t>% em relação ao todo de SET/26 (excetuando-se denúncias)</a:t>
            </a:r>
          </a:p>
        </c:rich>
      </c:tx>
      <c:layout>
        <c:manualLayout>
          <c:xMode val="edge"/>
          <c:yMode val="edge"/>
          <c:x val="9.1135577749750975E-3"/>
          <c:y val="1.7184393401602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1.0078738623950909E-2"/>
          <c:y val="0.11583103666145671"/>
          <c:w val="0.62612779091973203"/>
          <c:h val="0.84799291793859644"/>
        </c:manualLayout>
      </c:layout>
      <c:ofPieChart>
        <c:ofPieType val="pie"/>
        <c:varyColors val="1"/>
        <c:ser>
          <c:idx val="0"/>
          <c:order val="0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3967-4060-BBB5-085553BE3864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3967-4060-BBB5-085553BE3864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5-3967-4060-BBB5-085553BE3864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7-3967-4060-BBB5-085553BE3864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9-3967-4060-BBB5-085553BE3864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B-3967-4060-BBB5-085553BE3864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D-3967-4060-BBB5-085553BE3864}"/>
              </c:ext>
            </c:extLst>
          </c:dPt>
          <c:dPt>
            <c:idx val="7"/>
            <c:bubble3D val="0"/>
            <c:extLst>
              <c:ext xmlns:c16="http://schemas.microsoft.com/office/drawing/2014/chart" uri="{C3380CC4-5D6E-409C-BE32-E72D297353CC}">
                <c16:uniqueId val="{0000000F-3967-4060-BBB5-085553BE3864}"/>
              </c:ext>
            </c:extLst>
          </c:dPt>
          <c:dPt>
            <c:idx val="8"/>
            <c:bubble3D val="0"/>
            <c:extLst>
              <c:ext xmlns:c16="http://schemas.microsoft.com/office/drawing/2014/chart" uri="{C3380CC4-5D6E-409C-BE32-E72D297353CC}">
                <c16:uniqueId val="{00000011-3967-4060-BBB5-085553BE3864}"/>
              </c:ext>
            </c:extLst>
          </c:dPt>
          <c:dPt>
            <c:idx val="9"/>
            <c:bubble3D val="0"/>
            <c:extLst>
              <c:ext xmlns:c16="http://schemas.microsoft.com/office/drawing/2014/chart" uri="{C3380CC4-5D6E-409C-BE32-E72D297353CC}">
                <c16:uniqueId val="{00000013-3967-4060-BBB5-085553BE3864}"/>
              </c:ext>
            </c:extLst>
          </c:dPt>
          <c:dPt>
            <c:idx val="10"/>
            <c:bubble3D val="0"/>
            <c:extLst>
              <c:ext xmlns:c16="http://schemas.microsoft.com/office/drawing/2014/chart" uri="{C3380CC4-5D6E-409C-BE32-E72D297353CC}">
                <c16:uniqueId val="{00000015-3967-4060-BBB5-085553BE3864}"/>
              </c:ext>
            </c:extLst>
          </c:dPt>
          <c:dPt>
            <c:idx val="11"/>
            <c:bubble3D val="0"/>
            <c:extLst>
              <c:ext xmlns:c16="http://schemas.microsoft.com/office/drawing/2014/chart" uri="{C3380CC4-5D6E-409C-BE32-E72D297353CC}">
                <c16:uniqueId val="{00000017-3967-4060-BBB5-085553BE3864}"/>
              </c:ext>
            </c:extLst>
          </c:dPt>
          <c:dLbls>
            <c:dLbl>
              <c:idx val="10"/>
              <c:layout>
                <c:manualLayout>
                  <c:x val="4.1746699435816916E-2"/>
                  <c:y val="-6.3629046568219411E-17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chemeClr val="tx1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t-BR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3967-4060-BBB5-085553BE3864}"/>
                </c:ext>
              </c:extLst>
            </c:dLbl>
            <c:dLbl>
              <c:idx val="11"/>
              <c:layout>
                <c:manualLayout>
                  <c:x val="-8.3651015537874282E-2"/>
                  <c:y val="-1.271202447582738E-16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chemeClr val="tx1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t-BR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3967-4060-BBB5-085553BE3864}"/>
                </c:ext>
              </c:extLst>
            </c:dLbl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 i="0" u="none" strike="noStrike" baseline="0">
                    <a:solidFill>
                      <a:schemeClr val="tx1"/>
                    </a:solidFill>
                    <a:latin typeface="Calibri"/>
                    <a:ea typeface="Calibri"/>
                    <a:cs typeface="Calibri"/>
                  </a:defRPr>
                </a:pPr>
                <a:endParaRPr lang="pt-BR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('10+_Assuntos_2026'!$A$7:$A$16,'10+_Assuntos_2026'!$A$18)</c:f>
              <c:strCache>
                <c:ptCount val="11"/>
                <c:pt idx="0">
                  <c:v>Qualidade de atendimento</c:v>
                </c:pt>
                <c:pt idx="1">
                  <c:v>Ônibus</c:v>
                </c:pt>
                <c:pt idx="2">
                  <c:v>Buraco e Pavimentação</c:v>
                </c:pt>
                <c:pt idx="3">
                  <c:v>Árvore</c:v>
                </c:pt>
                <c:pt idx="4">
                  <c:v>Processo Administrativo</c:v>
                </c:pt>
                <c:pt idx="5">
                  <c:v>Veículos abandonados</c:v>
                </c:pt>
                <c:pt idx="6">
                  <c:v>Ponto viciado, entulho e caçamba de entulho</c:v>
                </c:pt>
                <c:pt idx="7">
                  <c:v>Multas de trânsito e guinchamentos</c:v>
                </c:pt>
                <c:pt idx="8">
                  <c:v>Poluição sonora - PSIU</c:v>
                </c:pt>
                <c:pt idx="9">
                  <c:v>Calçadas, guias e postes</c:v>
                </c:pt>
                <c:pt idx="10">
                  <c:v>Outros</c:v>
                </c:pt>
              </c:strCache>
            </c:strRef>
          </c:cat>
          <c:val>
            <c:numRef>
              <c:f>('10+_Assuntos_2026'!$P$7:$P$16,'10+_Assuntos_2026'!$O$18)</c:f>
              <c:numCache>
                <c:formatCode>0.00</c:formatCode>
                <c:ptCount val="11"/>
                <c:pt idx="0">
                  <c:v>8.4291187739463602</c:v>
                </c:pt>
                <c:pt idx="1">
                  <c:v>5.3988157436433299</c:v>
                </c:pt>
                <c:pt idx="2">
                  <c:v>5.5207244862417273</c:v>
                </c:pt>
                <c:pt idx="3">
                  <c:v>4.4409613375130617</c:v>
                </c:pt>
                <c:pt idx="4">
                  <c:v>4.5280390107976318</c:v>
                </c:pt>
                <c:pt idx="5">
                  <c:v>3.8140020898641587</c:v>
                </c:pt>
                <c:pt idx="6">
                  <c:v>3.0477185649599443</c:v>
                </c:pt>
                <c:pt idx="7">
                  <c:v>3.6398467432950192</c:v>
                </c:pt>
                <c:pt idx="8">
                  <c:v>2.6123301985370952</c:v>
                </c:pt>
                <c:pt idx="9">
                  <c:v>2.4381748519679554</c:v>
                </c:pt>
                <c:pt idx="10">
                  <c:v>56.130268199233718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3967-4060-BBB5-085553BE38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00"/>
        <c:splitType val="val"/>
        <c:splitPos val="40"/>
        <c:secondPieSize val="75"/>
        <c:ser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</c:of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125071487276213"/>
          <c:y val="1.1477839881413786E-2"/>
          <c:w val="0.30874928512723787"/>
          <c:h val="0.98852216011858618"/>
        </c:manualLayout>
      </c:layout>
      <c:overlay val="0"/>
      <c:spPr>
        <a:noFill/>
        <a:ln w="25400">
          <a:noFill/>
        </a:ln>
      </c:spPr>
      <c:txPr>
        <a:bodyPr/>
        <a:lstStyle/>
        <a:p>
          <a:pPr rtl="0">
            <a:defRPr sz="8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c:style val="2"/>
  <c:chart>
    <c:autoTitleDeleted val="1"/>
    <c:view3D>
      <c:rotX val="13"/>
      <c:rotY val="18"/>
      <c:rAngAx val="1"/>
    </c:view3D>
    <c:floor>
      <c:thickness val="0"/>
      <c:spPr>
        <a:noFill/>
        <a:ln w="9528" cap="flat">
          <a:solidFill>
            <a:srgbClr val="868686"/>
          </a:solidFill>
          <a:prstDash val="solid"/>
          <a:round/>
        </a:ln>
      </c:spPr>
    </c:floor>
    <c:sideWall>
      <c:thickness val="0"/>
      <c:spPr>
        <a:noFill/>
        <a:ln>
          <a:noFill/>
        </a:ln>
      </c:spPr>
    </c:sideWall>
    <c:backWall>
      <c:thickness val="0"/>
      <c:spPr>
        <a:noFill/>
        <a:ln>
          <a:noFill/>
        </a:ln>
      </c:spPr>
    </c:backWall>
    <c:plotArea>
      <c:layout>
        <c:manualLayout>
          <c:layoutTarget val="inner"/>
          <c:xMode val="edge"/>
          <c:yMode val="edge"/>
          <c:x val="7.9993141769876722E-2"/>
          <c:y val="0.14260195736402517"/>
          <c:w val="0.5490226255125138"/>
          <c:h val="0.7821770104823853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'10_ASSUNTOS+_Assuntos_SET_26'!$B$24</c:f>
              <c:strCache>
                <c:ptCount val="1"/>
                <c:pt idx="0">
                  <c:v>Qualidade de atendimento</c:v>
                </c:pt>
              </c:strCache>
            </c:strRef>
          </c:tx>
          <c:spPr>
            <a:solidFill>
              <a:srgbClr val="4572A7"/>
            </a:solidFill>
            <a:ln>
              <a:noFill/>
            </a:ln>
          </c:spPr>
          <c:invertIfNegative val="0"/>
          <c:val>
            <c:numRef>
              <c:f>'10_ASSUNTOS+_Assuntos_SET_26'!$B$25</c:f>
              <c:numCache>
                <c:formatCode>General</c:formatCode>
                <c:ptCount val="1"/>
                <c:pt idx="0">
                  <c:v>484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F4-4748-ABAC-69F43BE9DD84}"/>
            </c:ext>
          </c:extLst>
        </c:ser>
        <c:ser>
          <c:idx val="1"/>
          <c:order val="1"/>
          <c:tx>
            <c:strRef>
              <c:f>'10_ASSUNTOS+_Assuntos_SET_26'!$C$24:$C$24</c:f>
              <c:strCache>
                <c:ptCount val="1"/>
                <c:pt idx="0">
                  <c:v>Buraco e Pavimentação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</c:spPr>
          <c:invertIfNegative val="0"/>
          <c:val>
            <c:numRef>
              <c:f>'10_ASSUNTOS+_Assuntos_SET_26'!$C$25:$C$25</c:f>
              <c:numCache>
                <c:formatCode>General</c:formatCode>
                <c:ptCount val="1"/>
                <c:pt idx="0">
                  <c:v>317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0F4-4748-ABAC-69F43BE9DD84}"/>
            </c:ext>
          </c:extLst>
        </c:ser>
        <c:ser>
          <c:idx val="2"/>
          <c:order val="2"/>
          <c:tx>
            <c:strRef>
              <c:f>'10_ASSUNTOS+_Assuntos_SET_26'!$D$24:$D$24</c:f>
              <c:strCache>
                <c:ptCount val="1"/>
                <c:pt idx="0">
                  <c:v>Ônibus</c:v>
                </c:pt>
              </c:strCache>
            </c:strRef>
          </c:tx>
          <c:spPr>
            <a:solidFill>
              <a:srgbClr val="89A54E"/>
            </a:solidFill>
            <a:ln>
              <a:noFill/>
            </a:ln>
          </c:spPr>
          <c:invertIfNegative val="0"/>
          <c:val>
            <c:numRef>
              <c:f>'10_ASSUNTOS+_Assuntos_SET_26'!$D$25:$D$26</c:f>
              <c:numCache>
                <c:formatCode>General</c:formatCode>
                <c:ptCount val="2"/>
                <c:pt idx="0">
                  <c:v>310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0F4-4748-ABAC-69F43BE9DD84}"/>
            </c:ext>
          </c:extLst>
        </c:ser>
        <c:ser>
          <c:idx val="3"/>
          <c:order val="3"/>
          <c:tx>
            <c:strRef>
              <c:f>'10_ASSUNTOS+_Assuntos_SET_26'!$E$24:$E$24</c:f>
              <c:strCache>
                <c:ptCount val="1"/>
                <c:pt idx="0">
                  <c:v>Processo Administrativo</c:v>
                </c:pt>
              </c:strCache>
            </c:strRef>
          </c:tx>
          <c:spPr>
            <a:solidFill>
              <a:srgbClr val="000000"/>
            </a:solidFill>
            <a:ln>
              <a:noFill/>
            </a:ln>
          </c:spPr>
          <c:invertIfNegative val="0"/>
          <c:val>
            <c:numRef>
              <c:f>'10_ASSUNTOS+_Assuntos_SET_26'!$E$25:$E$26</c:f>
              <c:numCache>
                <c:formatCode>General</c:formatCode>
                <c:ptCount val="2"/>
                <c:pt idx="0">
                  <c:v>260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0F4-4748-ABAC-69F43BE9DD84}"/>
            </c:ext>
          </c:extLst>
        </c:ser>
        <c:ser>
          <c:idx val="4"/>
          <c:order val="4"/>
          <c:tx>
            <c:strRef>
              <c:f>'10_ASSUNTOS+_Assuntos_SET_26'!$F$24:$F$24</c:f>
              <c:strCache>
                <c:ptCount val="1"/>
                <c:pt idx="0">
                  <c:v>Árvore</c:v>
                </c:pt>
              </c:strCache>
            </c:strRef>
          </c:tx>
          <c:spPr>
            <a:solidFill>
              <a:srgbClr val="EC04C0"/>
            </a:solidFill>
            <a:ln>
              <a:noFill/>
            </a:ln>
          </c:spPr>
          <c:invertIfNegative val="0"/>
          <c:val>
            <c:numRef>
              <c:f>'10_ASSUNTOS+_Assuntos_SET_26'!$F$25:$F$26</c:f>
              <c:numCache>
                <c:formatCode>General</c:formatCode>
                <c:ptCount val="2"/>
                <c:pt idx="0">
                  <c:v>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0F4-4748-ABAC-69F43BE9DD84}"/>
            </c:ext>
          </c:extLst>
        </c:ser>
        <c:ser>
          <c:idx val="5"/>
          <c:order val="5"/>
          <c:tx>
            <c:strRef>
              <c:f>'10_ASSUNTOS+_Assuntos_SET_26'!$G$24:$G$24</c:f>
              <c:strCache>
                <c:ptCount val="1"/>
                <c:pt idx="0">
                  <c:v>Veículos abandonados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</c:spPr>
          <c:invertIfNegative val="0"/>
          <c:val>
            <c:numRef>
              <c:f>'10_ASSUNTOS+_Assuntos_SET_26'!$G$25:$G$26</c:f>
              <c:numCache>
                <c:formatCode>General</c:formatCode>
                <c:ptCount val="2"/>
                <c:pt idx="0">
                  <c:v>219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0F4-4748-ABAC-69F43BE9DD84}"/>
            </c:ext>
          </c:extLst>
        </c:ser>
        <c:ser>
          <c:idx val="6"/>
          <c:order val="6"/>
          <c:tx>
            <c:strRef>
              <c:f>'10_ASSUNTOS+_Assuntos_SET_26'!$H$24:$H$24</c:f>
              <c:strCache>
                <c:ptCount val="1"/>
                <c:pt idx="0">
                  <c:v>Multas de trânsito e guinchamentos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</c:spPr>
          <c:invertIfNegative val="0"/>
          <c:val>
            <c:numRef>
              <c:f>'10_ASSUNTOS+_Assuntos_SET_26'!$H$25:$H$26</c:f>
              <c:numCache>
                <c:formatCode>General</c:formatCode>
                <c:ptCount val="2"/>
                <c:pt idx="0">
                  <c:v>209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0F4-4748-ABAC-69F43BE9DD84}"/>
            </c:ext>
          </c:extLst>
        </c:ser>
        <c:ser>
          <c:idx val="7"/>
          <c:order val="7"/>
          <c:tx>
            <c:strRef>
              <c:f>'10_ASSUNTOS+_Assuntos_SET_26'!$I$24:$I$24</c:f>
              <c:strCache>
                <c:ptCount val="1"/>
                <c:pt idx="0">
                  <c:v>Ponto viciado, entulho e caçamba de entulho</c:v>
                </c:pt>
              </c:strCache>
            </c:strRef>
          </c:tx>
          <c:spPr>
            <a:solidFill>
              <a:srgbClr val="FDEADA"/>
            </a:solidFill>
            <a:ln>
              <a:noFill/>
            </a:ln>
          </c:spPr>
          <c:invertIfNegative val="0"/>
          <c:val>
            <c:numRef>
              <c:f>'10_ASSUNTOS+_Assuntos_SET_26'!$I$25:$I$26</c:f>
              <c:numCache>
                <c:formatCode>General</c:formatCode>
                <c:ptCount val="2"/>
                <c:pt idx="0">
                  <c:v>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0F4-4748-ABAC-69F43BE9DD84}"/>
            </c:ext>
          </c:extLst>
        </c:ser>
        <c:ser>
          <c:idx val="8"/>
          <c:order val="8"/>
          <c:tx>
            <c:strRef>
              <c:f>'10_ASSUNTOS+_Assuntos_SET_26'!$J$24:$J$24</c:f>
              <c:strCache>
                <c:ptCount val="1"/>
                <c:pt idx="0">
                  <c:v>Ouvidoria SUS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</c:spPr>
          <c:invertIfNegative val="0"/>
          <c:val>
            <c:numRef>
              <c:f>'10_ASSUNTOS+_Assuntos_SET_26'!$J$25:$J$26</c:f>
              <c:numCache>
                <c:formatCode>General</c:formatCode>
                <c:ptCount val="2"/>
                <c:pt idx="0">
                  <c:v>171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0F4-4748-ABAC-69F43BE9DD84}"/>
            </c:ext>
          </c:extLst>
        </c:ser>
        <c:ser>
          <c:idx val="9"/>
          <c:order val="9"/>
          <c:tx>
            <c:strRef>
              <c:f>'10_ASSUNTOS+_Assuntos_SET_26'!$K$24:$K$24</c:f>
              <c:strCache>
                <c:ptCount val="1"/>
                <c:pt idx="0">
                  <c:v>Drenagem de água de chuva</c:v>
                </c:pt>
              </c:strCache>
            </c:strRef>
          </c:tx>
          <c:spPr>
            <a:solidFill>
              <a:srgbClr val="9E20EC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C-F0ED-4F59-B5FC-95FC41A831C9}"/>
              </c:ext>
            </c:extLst>
          </c:dPt>
          <c:val>
            <c:numRef>
              <c:f>'10_ASSUNTOS+_Assuntos_SET_26'!$K$25:$K$26</c:f>
              <c:numCache>
                <c:formatCode>General</c:formatCode>
                <c:ptCount val="2"/>
                <c:pt idx="0">
                  <c:v>166</c:v>
                </c:pt>
                <c:pt idx="1">
                  <c:v>166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0F4-4748-ABAC-69F43BE9DD84}"/>
            </c:ext>
          </c:extLst>
        </c:ser>
        <c:ser>
          <c:idx val="10"/>
          <c:order val="10"/>
          <c:tx>
            <c:strRef>
              <c:f>'10_ASSUNTOS+_Assuntos_SET_26'!$L$24:$L$24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91C3D5"/>
            </a:solidFill>
            <a:ln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0-B163-445A-AA9D-F9DED42BDBDA}"/>
              </c:ext>
            </c:extLst>
          </c:dPt>
          <c:dLbls>
            <c:dLbl>
              <c:idx val="1"/>
              <c:tx>
                <c:rich>
                  <a:bodyPr/>
                  <a:lstStyle/>
                  <a:p>
                    <a:fld id="{A84DFEFC-B999-4AA8-8CF4-C0D76E5DEBBE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B163-445A-AA9D-F9DED42BDBDA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'10_ASSUNTOS+_Assuntos_SET_26'!$L$25:$L$26</c:f>
              <c:numCache>
                <c:formatCode>General</c:formatCode>
                <c:ptCount val="2"/>
                <c:pt idx="1">
                  <c:v>5742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0F4-4748-ABAC-69F43BE9DD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18454895"/>
        <c:axId val="1818451151"/>
        <c:axId val="0"/>
      </c:bar3DChart>
      <c:valAx>
        <c:axId val="1818451151"/>
        <c:scaling>
          <c:orientation val="minMax"/>
        </c:scaling>
        <c:delete val="0"/>
        <c:axPos val="l"/>
        <c:majorGridlines>
          <c:spPr>
            <a:ln w="9525">
              <a:solidFill>
                <a:schemeClr val="bg1">
                  <a:lumMod val="6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8" cap="flat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818454895"/>
        <c:crosses val="autoZero"/>
        <c:crossBetween val="between"/>
        <c:majorUnit val="500"/>
      </c:valAx>
      <c:catAx>
        <c:axId val="1818454895"/>
        <c:scaling>
          <c:orientation val="minMax"/>
        </c:scaling>
        <c:delete val="1"/>
        <c:axPos val="b"/>
        <c:majorTickMark val="out"/>
        <c:minorTickMark val="none"/>
        <c:tickLblPos val="nextTo"/>
        <c:crossAx val="1818451151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legend>
      <c:legendPos val="r"/>
      <c:layout>
        <c:manualLayout>
          <c:xMode val="edge"/>
          <c:yMode val="edge"/>
          <c:x val="0.66753042189193412"/>
          <c:y val="0.18239893926302692"/>
          <c:w val="0.28674900974076606"/>
          <c:h val="0.74931024926232037"/>
        </c:manualLayout>
      </c:layout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800" b="1" i="0" u="none" strike="noStrike" kern="1200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9528" cap="flat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pt-BR" sz="1000" b="0" i="0" u="none" strike="noStrike" kern="1200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c:style val="2"/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200" b="1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t-BR" sz="1200" b="1" i="0" u="none" strike="noStrike" kern="1200" cap="none" spc="0" baseline="0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</a:rPr>
              <a:t>10 Assuntos mais solicitados do mês de Setembro/26</a:t>
            </a:r>
          </a:p>
        </c:rich>
      </c:tx>
      <c:layout>
        <c:manualLayout>
          <c:xMode val="edge"/>
          <c:yMode val="edge"/>
          <c:x val="0.21180529583678118"/>
          <c:y val="3.7147918889703153E-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2.3901788634248196E-2"/>
          <c:y val="0.10665247925090444"/>
          <c:w val="0.91871718111913325"/>
          <c:h val="0.8039877551688575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'10_ASSUNTOS+_Assuntos_SET_26'!$B$6:$B$6</c:f>
              <c:strCache>
                <c:ptCount val="1"/>
                <c:pt idx="0">
                  <c:v>set/26</c:v>
                </c:pt>
              </c:strCache>
            </c:strRef>
          </c:tx>
          <c:spPr>
            <a:solidFill>
              <a:srgbClr val="4F81BD"/>
            </a:solidFill>
            <a:ln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4572A7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0-DE10-44BF-97A9-837AEEDEDEC9}"/>
              </c:ext>
            </c:extLst>
          </c:dPt>
          <c:dPt>
            <c:idx val="1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DE10-44BF-97A9-837AEEDEDEC9}"/>
              </c:ext>
            </c:extLst>
          </c:dPt>
          <c:dPt>
            <c:idx val="2"/>
            <c:invertIfNegative val="0"/>
            <c:bubble3D val="0"/>
            <c:spPr>
              <a:solidFill>
                <a:srgbClr val="89A54E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2-DE10-44BF-97A9-837AEEDEDEC9}"/>
              </c:ext>
            </c:extLst>
          </c:dPt>
          <c:dPt>
            <c:idx val="3"/>
            <c:invertIfNegative val="0"/>
            <c:bubble3D val="0"/>
            <c:spPr>
              <a:solidFill>
                <a:srgbClr val="000000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3-DE10-44BF-97A9-837AEEDEDEC9}"/>
              </c:ext>
            </c:extLst>
          </c:dPt>
          <c:dPt>
            <c:idx val="4"/>
            <c:invertIfNegative val="0"/>
            <c:bubble3D val="0"/>
            <c:spPr>
              <a:solidFill>
                <a:srgbClr val="FF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4-DE10-44BF-97A9-837AEEDEDEC9}"/>
              </c:ext>
            </c:extLst>
          </c:dPt>
          <c:dPt>
            <c:idx val="5"/>
            <c:invertIfNegative val="0"/>
            <c:bubble3D val="0"/>
            <c:spPr>
              <a:solidFill>
                <a:srgbClr val="FFFF00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5-DE10-44BF-97A9-837AEEDEDEC9}"/>
              </c:ext>
            </c:extLst>
          </c:dPt>
          <c:dPt>
            <c:idx val="6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6-DE10-44BF-97A9-837AEEDEDEC9}"/>
              </c:ext>
            </c:extLst>
          </c:dPt>
          <c:dPt>
            <c:idx val="7"/>
            <c:invertIfNegative val="0"/>
            <c:bubble3D val="0"/>
            <c:spPr>
              <a:solidFill>
                <a:srgbClr val="F2DCDB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7-DE10-44BF-97A9-837AEEDEDEC9}"/>
              </c:ext>
            </c:extLst>
          </c:dPt>
          <c:dPt>
            <c:idx val="8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8-DE10-44BF-97A9-837AEEDEDEC9}"/>
              </c:ext>
            </c:extLst>
          </c:dPt>
          <c:dPt>
            <c:idx val="9"/>
            <c:invertIfNegative val="0"/>
            <c:bubble3D val="0"/>
            <c:spPr>
              <a:solidFill>
                <a:srgbClr val="9E20EC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9-DE10-44BF-97A9-837AEEDEDEC9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'10_ASSUNTOS+_Assuntos_SET_26'!$A$7:$A$16</c:f>
              <c:strCache>
                <c:ptCount val="10"/>
                <c:pt idx="0">
                  <c:v>Qualidade de atendimento</c:v>
                </c:pt>
                <c:pt idx="1">
                  <c:v>Buraco e Pavimentação</c:v>
                </c:pt>
                <c:pt idx="2">
                  <c:v>Ônibus</c:v>
                </c:pt>
                <c:pt idx="3">
                  <c:v>Processo Administrativo</c:v>
                </c:pt>
                <c:pt idx="4">
                  <c:v>Árvore</c:v>
                </c:pt>
                <c:pt idx="5">
                  <c:v>Veículos abandonados</c:v>
                </c:pt>
                <c:pt idx="6">
                  <c:v>Multas de trânsito e guinchamentos</c:v>
                </c:pt>
                <c:pt idx="7">
                  <c:v>Ponto viciado, entulho e caçamba de entulho</c:v>
                </c:pt>
                <c:pt idx="8">
                  <c:v>Ouvidoria SUS</c:v>
                </c:pt>
                <c:pt idx="9">
                  <c:v>Drenagem de água de chuva</c:v>
                </c:pt>
              </c:strCache>
            </c:strRef>
          </c:cat>
          <c:val>
            <c:numRef>
              <c:f>'10_ASSUNTOS+_Assuntos_SET_26'!$B$7:$B$16</c:f>
              <c:numCache>
                <c:formatCode>General</c:formatCode>
                <c:ptCount val="10"/>
                <c:pt idx="0">
                  <c:v>484</c:v>
                </c:pt>
                <c:pt idx="1">
                  <c:v>317</c:v>
                </c:pt>
                <c:pt idx="2">
                  <c:v>310</c:v>
                </c:pt>
                <c:pt idx="3">
                  <c:v>260</c:v>
                </c:pt>
                <c:pt idx="4">
                  <c:v>255</c:v>
                </c:pt>
                <c:pt idx="5">
                  <c:v>219</c:v>
                </c:pt>
                <c:pt idx="6">
                  <c:v>209</c:v>
                </c:pt>
                <c:pt idx="7">
                  <c:v>175</c:v>
                </c:pt>
                <c:pt idx="8">
                  <c:v>171</c:v>
                </c:pt>
                <c:pt idx="9">
                  <c:v>166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81B4-4026-B533-60BBCA1E78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9"/>
        <c:overlap val="-71"/>
        <c:axId val="1818452815"/>
        <c:axId val="1818455311"/>
      </c:barChart>
      <c:valAx>
        <c:axId val="1818455311"/>
        <c:scaling>
          <c:orientation val="minMax"/>
        </c:scaling>
        <c:delete val="0"/>
        <c:axPos val="l"/>
        <c:majorGridlines>
          <c:spPr>
            <a:ln w="9528" cap="flat">
              <a:solidFill>
                <a:schemeClr val="bg2">
                  <a:lumMod val="75000"/>
                </a:schemeClr>
              </a:solidFill>
              <a:prstDash val="solid"/>
              <a:round/>
            </a:ln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8" cap="flat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818452815"/>
        <c:crosses val="autoZero"/>
        <c:crossBetween val="between"/>
        <c:minorUnit val="50"/>
      </c:valAx>
      <c:catAx>
        <c:axId val="18184528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8" cap="flat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800" b="1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818455311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plotVisOnly val="1"/>
    <c:dispBlanksAs val="gap"/>
    <c:showDLblsOverMax val="0"/>
  </c:chart>
  <c:spPr>
    <a:solidFill>
      <a:srgbClr val="FFFFFF"/>
    </a:solidFill>
    <a:ln w="9528" cap="flat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pt-BR" sz="1000" b="0" i="0" u="none" strike="noStrike" kern="1200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c:style val="2"/>
  <c:chart>
    <c:autoTitleDeleted val="1"/>
    <c:plotArea>
      <c:layout>
        <c:manualLayout>
          <c:xMode val="edge"/>
          <c:yMode val="edge"/>
          <c:x val="6.7168305145288796E-3"/>
          <c:y val="9.8617585953120632E-2"/>
          <c:w val="0.93172016959418535"/>
          <c:h val="0.87440261034368227"/>
        </c:manualLayout>
      </c:layout>
      <c:barChart>
        <c:barDir val="col"/>
        <c:grouping val="clustered"/>
        <c:varyColors val="1"/>
        <c:ser>
          <c:idx val="0"/>
          <c:order val="0"/>
          <c:tx>
            <c:v>Série4</c:v>
          </c:tx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A0F-4474-BD13-DFA6AC1FB82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A0F-4474-BD13-DFA6AC1FB82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A0F-4474-BD13-DFA6AC1FB82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A0F-4474-BD13-DFA6AC1FB82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A0F-4474-BD13-DFA6AC1FB82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A0F-4474-BD13-DFA6AC1FB82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A0F-4474-BD13-DFA6AC1FB82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A0F-4474-BD13-DFA6AC1FB82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A0F-4474-BD13-DFA6AC1FB82C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'10+_UNIDADES_2026'!$A$7:$A$16</c:f>
              <c:strCache>
                <c:ptCount val="10"/>
                <c:pt idx="0">
                  <c:v>Secretaria Municipal da Saúde</c:v>
                </c:pt>
                <c:pt idx="1">
                  <c:v>Coordenadoria de Limpeza Urbana***</c:v>
                </c:pt>
                <c:pt idx="2">
                  <c:v>Secretaria Municipal das Subprefeituras</c:v>
                </c:pt>
                <c:pt idx="3">
                  <c:v>Companhia de Engenharia de Tráfego</c:v>
                </c:pt>
                <c:pt idx="4">
                  <c:v>São Paulo Transportes</c:v>
                </c:pt>
                <c:pt idx="5">
                  <c:v>Secretaria Municipal de Educação</c:v>
                </c:pt>
                <c:pt idx="6">
                  <c:v>Secretaria Municipal da Fazenda</c:v>
                </c:pt>
                <c:pt idx="7">
                  <c:v>Secretaria Municipal de Assistência e Desenvolvimento Social</c:v>
                </c:pt>
                <c:pt idx="8">
                  <c:v>Agência Reguladora de Serviços Públicos do Município</c:v>
                </c:pt>
                <c:pt idx="9">
                  <c:v>Fora da competência da municipalidade</c:v>
                </c:pt>
              </c:strCache>
            </c:strRef>
          </c:cat>
          <c:val>
            <c:numRef>
              <c:f>'10+_UNIDADES_2026'!$O$7:$O$16</c:f>
              <c:numCache>
                <c:formatCode>0</c:formatCode>
                <c:ptCount val="10"/>
                <c:pt idx="0">
                  <c:v>804.77777777777783</c:v>
                </c:pt>
                <c:pt idx="1">
                  <c:v>515.77777777777783</c:v>
                </c:pt>
                <c:pt idx="2">
                  <c:v>441.44444444444446</c:v>
                </c:pt>
                <c:pt idx="3">
                  <c:v>387.88888888888891</c:v>
                </c:pt>
                <c:pt idx="4">
                  <c:v>371.33333333333331</c:v>
                </c:pt>
                <c:pt idx="5">
                  <c:v>368.55555555555554</c:v>
                </c:pt>
                <c:pt idx="6">
                  <c:v>354</c:v>
                </c:pt>
                <c:pt idx="7">
                  <c:v>246.77777777777777</c:v>
                </c:pt>
                <c:pt idx="8">
                  <c:v>143</c:v>
                </c:pt>
                <c:pt idx="9">
                  <c:v>133.22222222222223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ECA9-4EE1-9877-49B6D24CBA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8"/>
        <c:axId val="1818454479"/>
        <c:axId val="1818453231"/>
      </c:barChart>
      <c:valAx>
        <c:axId val="1818453231"/>
        <c:scaling>
          <c:orientation val="minMax"/>
          <c:min val="0"/>
        </c:scaling>
        <c:delete val="0"/>
        <c:axPos val="l"/>
        <c:majorGridlines>
          <c:spPr>
            <a:ln w="6345" cap="flat">
              <a:solidFill>
                <a:schemeClr val="bg1">
                  <a:lumMod val="75000"/>
                </a:schemeClr>
              </a:solidFill>
              <a:prstDash val="solid"/>
              <a:round/>
            </a:ln>
          </c:spPr>
        </c:majorGridlines>
        <c:numFmt formatCode="0" sourceLinked="1"/>
        <c:majorTickMark val="out"/>
        <c:minorTickMark val="none"/>
        <c:tickLblPos val="nextTo"/>
        <c:spPr>
          <a:noFill/>
          <a:ln w="6345" cap="flat">
            <a:solidFill>
              <a:srgbClr val="89898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818454479"/>
        <c:crosses val="autoZero"/>
        <c:crossBetween val="between"/>
      </c:valAx>
      <c:catAx>
        <c:axId val="1818454479"/>
        <c:scaling>
          <c:orientation val="minMax"/>
        </c:scaling>
        <c:delete val="0"/>
        <c:axPos val="b"/>
        <c:majorGridlines>
          <c:spPr>
            <a:ln w="6345" cap="flat">
              <a:solidFill>
                <a:schemeClr val="bg1"/>
              </a:solidFill>
              <a:prstDash val="solid"/>
              <a:round/>
            </a:ln>
          </c:spPr>
        </c:majorGridlines>
        <c:numFmt formatCode="mmm/yy" sourceLinked="0"/>
        <c:majorTickMark val="out"/>
        <c:minorTickMark val="none"/>
        <c:tickLblPos val="nextTo"/>
        <c:spPr>
          <a:noFill/>
          <a:ln w="6345" cap="flat">
            <a:solidFill>
              <a:srgbClr val="89898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818453231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plotVisOnly val="1"/>
    <c:dispBlanksAs val="gap"/>
    <c:showDLblsOverMax val="0"/>
  </c:chart>
  <c:spPr>
    <a:solidFill>
      <a:srgbClr val="FFFFFF"/>
    </a:solidFill>
    <a:ln w="6345" cap="flat">
      <a:solidFill>
        <a:schemeClr val="tx1">
          <a:lumMod val="65000"/>
          <a:lumOff val="35000"/>
        </a:schemeClr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pt-BR" sz="1000" b="0" i="0" u="none" strike="noStrike" kern="1200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243314623125292E-2"/>
          <c:y val="0.10685912816321233"/>
          <c:w val="0.6016472847261134"/>
          <c:h val="0.88462932840618924"/>
        </c:manualLayout>
      </c:layout>
      <c:ofPieChart>
        <c:ofPieType val="pie"/>
        <c:varyColors val="1"/>
        <c:ser>
          <c:idx val="14"/>
          <c:order val="0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DEC6-42A3-9481-68ADE6B0346A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2-DEC6-42A3-9481-68ADE6B0346A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3-DEC6-42A3-9481-68ADE6B0346A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4-DEC6-42A3-9481-68ADE6B0346A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6-DEC6-42A3-9481-68ADE6B0346A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7-DEC6-42A3-9481-68ADE6B0346A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8-DEC6-42A3-9481-68ADE6B0346A}"/>
              </c:ext>
            </c:extLst>
          </c:dPt>
          <c:dPt>
            <c:idx val="7"/>
            <c:bubble3D val="0"/>
            <c:extLst>
              <c:ext xmlns:c16="http://schemas.microsoft.com/office/drawing/2014/chart" uri="{C3380CC4-5D6E-409C-BE32-E72D297353CC}">
                <c16:uniqueId val="{0000000A-DEC6-42A3-9481-68ADE6B0346A}"/>
              </c:ext>
            </c:extLst>
          </c:dPt>
          <c:dPt>
            <c:idx val="8"/>
            <c:bubble3D val="0"/>
            <c:extLst>
              <c:ext xmlns:c16="http://schemas.microsoft.com/office/drawing/2014/chart" uri="{C3380CC4-5D6E-409C-BE32-E72D297353CC}">
                <c16:uniqueId val="{0000000C-DEC6-42A3-9481-68ADE6B0346A}"/>
              </c:ext>
            </c:extLst>
          </c:dPt>
          <c:dPt>
            <c:idx val="9"/>
            <c:bubble3D val="0"/>
            <c:extLst>
              <c:ext xmlns:c16="http://schemas.microsoft.com/office/drawing/2014/chart" uri="{C3380CC4-5D6E-409C-BE32-E72D297353CC}">
                <c16:uniqueId val="{0000000D-DEC6-42A3-9481-68ADE6B0346A}"/>
              </c:ext>
            </c:extLst>
          </c:dPt>
          <c:dPt>
            <c:idx val="10"/>
            <c:bubble3D val="0"/>
            <c:extLst>
              <c:ext xmlns:c16="http://schemas.microsoft.com/office/drawing/2014/chart" uri="{C3380CC4-5D6E-409C-BE32-E72D297353CC}">
                <c16:uniqueId val="{00000010-DEC6-42A3-9481-68ADE6B0346A}"/>
              </c:ext>
            </c:extLst>
          </c:dPt>
          <c:dLbls>
            <c:dLbl>
              <c:idx val="10"/>
              <c:layout>
                <c:manualLayout>
                  <c:x val="7.990012484394507E-2"/>
                  <c:y val="-6.4394961170346054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DEC6-42A3-9481-68ADE6B0346A}"/>
                </c:ext>
              </c:extLst>
            </c:dLbl>
            <c:dLbl>
              <c:idx val="11"/>
              <c:layout>
                <c:manualLayout>
                  <c:x val="-9.654598418643362E-2"/>
                  <c:y val="-6.4394961170346054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5EBC-4564-B39F-41612F8579E3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'10+_UNIDADES_2026'!$A$7:$A$18</c15:sqref>
                  </c15:fullRef>
                </c:ext>
              </c:extLst>
              <c:f>('10+_UNIDADES_2026'!$A$7:$A$16,'10+_UNIDADES_2026'!$A$18)</c:f>
              <c:strCache>
                <c:ptCount val="11"/>
                <c:pt idx="0">
                  <c:v>Secretaria Municipal da Saúde</c:v>
                </c:pt>
                <c:pt idx="1">
                  <c:v>Coordenadoria de Limpeza Urbana***</c:v>
                </c:pt>
                <c:pt idx="2">
                  <c:v>Secretaria Municipal das Subprefeituras</c:v>
                </c:pt>
                <c:pt idx="3">
                  <c:v>Companhia de Engenharia de Tráfego</c:v>
                </c:pt>
                <c:pt idx="4">
                  <c:v>São Paulo Transportes</c:v>
                </c:pt>
                <c:pt idx="5">
                  <c:v>Secretaria Municipal de Educação</c:v>
                </c:pt>
                <c:pt idx="6">
                  <c:v>Secretaria Municipal da Fazenda</c:v>
                </c:pt>
                <c:pt idx="7">
                  <c:v>Secretaria Municipal de Assistência e Desenvolvimento Social</c:v>
                </c:pt>
                <c:pt idx="8">
                  <c:v>Agência Reguladora de Serviços Públicos do Município</c:v>
                </c:pt>
                <c:pt idx="9">
                  <c:v>Fora da competência da municipalidade</c:v>
                </c:pt>
                <c:pt idx="10">
                  <c:v>Outros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'10+_UNIDADES_2026'!$P$7:$P$18</c15:sqref>
                  </c15:fullRef>
                </c:ext>
              </c:extLst>
              <c:f>('10+_UNIDADES_2026'!$P$7:$P$16,'10+_UNIDADES_2026'!$P$18)</c:f>
              <c:numCache>
                <c:formatCode>0.00</c:formatCode>
                <c:ptCount val="11"/>
                <c:pt idx="0">
                  <c:v>16.161616161616163</c:v>
                </c:pt>
                <c:pt idx="1">
                  <c:v>9.4392197840473706</c:v>
                </c:pt>
                <c:pt idx="2">
                  <c:v>8.9167537443399514</c:v>
                </c:pt>
                <c:pt idx="3">
                  <c:v>7.7499129223267156</c:v>
                </c:pt>
                <c:pt idx="4">
                  <c:v>8.8819226750261233</c:v>
                </c:pt>
                <c:pt idx="5">
                  <c:v>4.9634273772204809</c:v>
                </c:pt>
                <c:pt idx="6">
                  <c:v>6.6353187042842219</c:v>
                </c:pt>
                <c:pt idx="7">
                  <c:v>2.734238941135493</c:v>
                </c:pt>
                <c:pt idx="8">
                  <c:v>2.5252525252525251</c:v>
                </c:pt>
                <c:pt idx="9">
                  <c:v>1.6196447230929989</c:v>
                </c:pt>
                <c:pt idx="10">
                  <c:v>30.372692441657961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'10+_UNIDADES_2026'!$P$17</c15:sqref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1-DEC6-42A3-9481-68ADE6B034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00"/>
        <c:splitType val="percent"/>
        <c:splitPos val="28"/>
        <c:secondPieSize val="75"/>
        <c:serLines/>
      </c:ofPieChart>
    </c:plotArea>
    <c:legend>
      <c:legendPos val="r"/>
      <c:layout>
        <c:manualLayout>
          <c:xMode val="edge"/>
          <c:yMode val="edge"/>
          <c:x val="0.71264292337989588"/>
          <c:y val="0.1062638550575904"/>
          <c:w val="0.27567823684960729"/>
          <c:h val="0.8937361449424096"/>
        </c:manualLayout>
      </c:layout>
      <c:overlay val="0"/>
      <c:txPr>
        <a:bodyPr/>
        <a:lstStyle/>
        <a:p>
          <a:pPr>
            <a:defRPr sz="800" b="1">
              <a:solidFill>
                <a:schemeClr val="tx1">
                  <a:lumMod val="65000"/>
                  <a:lumOff val="35000"/>
                </a:schemeClr>
              </a:solidFill>
            </a:defRPr>
          </a:pPr>
          <a:endParaRPr lang="pt-BR"/>
        </a:p>
      </c:txPr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c:style val="2"/>
  <c:chart>
    <c:autoTitleDeleted val="1"/>
    <c:view3D>
      <c:rotX val="13"/>
      <c:rotY val="18"/>
      <c:rAngAx val="1"/>
    </c:view3D>
    <c:floor>
      <c:thickness val="0"/>
      <c:spPr>
        <a:noFill/>
        <a:ln w="9528" cap="flat">
          <a:solidFill>
            <a:srgbClr val="868686"/>
          </a:solidFill>
          <a:prstDash val="solid"/>
          <a:round/>
        </a:ln>
      </c:spPr>
    </c:floor>
    <c:sideWall>
      <c:thickness val="0"/>
      <c:spPr>
        <a:noFill/>
        <a:ln>
          <a:noFill/>
        </a:ln>
      </c:spPr>
    </c:sideWall>
    <c:backWall>
      <c:thickness val="0"/>
      <c:spPr>
        <a:noFill/>
        <a:ln>
          <a:noFill/>
        </a:ln>
      </c:spPr>
    </c:backWall>
    <c:plotArea>
      <c:layout>
        <c:manualLayout>
          <c:xMode val="edge"/>
          <c:yMode val="edge"/>
          <c:x val="1.8483969492481246E-2"/>
          <c:y val="0.1350512081065649"/>
          <c:w val="0.61593434052057794"/>
          <c:h val="0.82531075406376264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'10+_Unidades_SET_26'!$B$22:$B$22</c:f>
              <c:strCache>
                <c:ptCount val="1"/>
                <c:pt idx="0">
                  <c:v>Secretaria Municipal da Saúde</c:v>
                </c:pt>
              </c:strCache>
            </c:strRef>
          </c:tx>
          <c:spPr>
            <a:solidFill>
              <a:srgbClr val="3333FF"/>
            </a:solidFill>
            <a:ln>
              <a:noFill/>
            </a:ln>
          </c:spPr>
          <c:invertIfNegative val="0"/>
          <c:val>
            <c:numRef>
              <c:f>'10+_Unidades_SET_26'!$B$23:$B$25</c:f>
              <c:numCache>
                <c:formatCode>General</c:formatCode>
                <c:ptCount val="3"/>
                <c:pt idx="0">
                  <c:v>928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30-4EE5-806A-0B2A1BDF7229}"/>
            </c:ext>
          </c:extLst>
        </c:ser>
        <c:ser>
          <c:idx val="1"/>
          <c:order val="1"/>
          <c:tx>
            <c:strRef>
              <c:f>'10+_Unidades_SET_26'!$C$22:$C$22</c:f>
              <c:strCache>
                <c:ptCount val="1"/>
                <c:pt idx="0">
                  <c:v>Coordenadoria de Limpeza Urbana***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</c:spPr>
          <c:invertIfNegative val="0"/>
          <c:val>
            <c:numRef>
              <c:f>'10+_Unidades_SET_26'!$C$23:$C$25</c:f>
              <c:numCache>
                <c:formatCode>General</c:formatCode>
                <c:ptCount val="3"/>
                <c:pt idx="0">
                  <c:v>542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30-4EE5-806A-0B2A1BDF7229}"/>
            </c:ext>
          </c:extLst>
        </c:ser>
        <c:ser>
          <c:idx val="2"/>
          <c:order val="2"/>
          <c:tx>
            <c:strRef>
              <c:f>'10+_Unidades_SET_26'!$D$22:$D$22</c:f>
              <c:strCache>
                <c:ptCount val="1"/>
                <c:pt idx="0">
                  <c:v>Secretaria Municipal das Subprefeituras</c:v>
                </c:pt>
              </c:strCache>
            </c:strRef>
          </c:tx>
          <c:spPr>
            <a:solidFill>
              <a:srgbClr val="7F9A48"/>
            </a:solidFill>
            <a:ln>
              <a:noFill/>
            </a:ln>
          </c:spPr>
          <c:invertIfNegative val="0"/>
          <c:val>
            <c:numRef>
              <c:f>'10+_Unidades_SET_26'!$D$23:$D$25</c:f>
              <c:numCache>
                <c:formatCode>General</c:formatCode>
                <c:ptCount val="3"/>
                <c:pt idx="0">
                  <c:v>512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A30-4EE5-806A-0B2A1BDF7229}"/>
            </c:ext>
          </c:extLst>
        </c:ser>
        <c:ser>
          <c:idx val="3"/>
          <c:order val="3"/>
          <c:tx>
            <c:strRef>
              <c:f>'10+_Unidades_SET_26'!$E$22:$E$22</c:f>
              <c:strCache>
                <c:ptCount val="1"/>
                <c:pt idx="0">
                  <c:v>São Paulo Transportes</c:v>
                </c:pt>
              </c:strCache>
            </c:strRef>
          </c:tx>
          <c:spPr>
            <a:solidFill>
              <a:srgbClr val="9933FF"/>
            </a:solidFill>
            <a:ln>
              <a:noFill/>
            </a:ln>
          </c:spPr>
          <c:invertIfNegative val="0"/>
          <c:val>
            <c:numRef>
              <c:f>'10+_Unidades_SET_26'!$E$23:$E$25</c:f>
              <c:numCache>
                <c:formatCode>General</c:formatCode>
                <c:ptCount val="3"/>
                <c:pt idx="0">
                  <c:v>510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A30-4EE5-806A-0B2A1BDF7229}"/>
            </c:ext>
          </c:extLst>
        </c:ser>
        <c:ser>
          <c:idx val="4"/>
          <c:order val="4"/>
          <c:tx>
            <c:strRef>
              <c:f>'10+_Unidades_SET_26'!$F$22:$F$22</c:f>
              <c:strCache>
                <c:ptCount val="1"/>
                <c:pt idx="0">
                  <c:v>Companhia de Engenharia de Tráfego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</c:spPr>
          <c:invertIfNegative val="0"/>
          <c:val>
            <c:numRef>
              <c:f>'10+_Unidades_SET_26'!$F$23:$F$25</c:f>
              <c:numCache>
                <c:formatCode>General</c:formatCode>
                <c:ptCount val="3"/>
                <c:pt idx="0">
                  <c:v>445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A30-4EE5-806A-0B2A1BDF7229}"/>
            </c:ext>
          </c:extLst>
        </c:ser>
        <c:ser>
          <c:idx val="5"/>
          <c:order val="5"/>
          <c:tx>
            <c:strRef>
              <c:f>'10+_Unidades_SET_26'!$G$22:$G$22</c:f>
              <c:strCache>
                <c:ptCount val="1"/>
                <c:pt idx="0">
                  <c:v>Secretaria Municipal da Fazenda</c:v>
                </c:pt>
              </c:strCache>
            </c:strRef>
          </c:tx>
          <c:spPr>
            <a:solidFill>
              <a:srgbClr val="00FFFF"/>
            </a:solidFill>
            <a:ln>
              <a:noFill/>
            </a:ln>
          </c:spPr>
          <c:invertIfNegative val="0"/>
          <c:val>
            <c:numRef>
              <c:f>'10+_Unidades_SET_26'!$G$23:$G$25</c:f>
              <c:numCache>
                <c:formatCode>General</c:formatCode>
                <c:ptCount val="3"/>
                <c:pt idx="0">
                  <c:v>381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A30-4EE5-806A-0B2A1BDF7229}"/>
            </c:ext>
          </c:extLst>
        </c:ser>
        <c:ser>
          <c:idx val="6"/>
          <c:order val="6"/>
          <c:tx>
            <c:strRef>
              <c:f>'10+_Unidades_SET_26'!$H$22:$H$22</c:f>
              <c:strCache>
                <c:ptCount val="1"/>
                <c:pt idx="0">
                  <c:v>Secretaria Municipal de Educação</c:v>
                </c:pt>
              </c:strCache>
            </c:strRef>
          </c:tx>
          <c:spPr>
            <a:solidFill>
              <a:srgbClr val="000000"/>
            </a:solidFill>
            <a:ln>
              <a:noFill/>
            </a:ln>
          </c:spPr>
          <c:invertIfNegative val="0"/>
          <c:val>
            <c:numRef>
              <c:f>'10+_Unidades_SET_26'!$H$23:$H$25</c:f>
              <c:numCache>
                <c:formatCode>General</c:formatCode>
                <c:ptCount val="3"/>
                <c:pt idx="0">
                  <c:v>285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A30-4EE5-806A-0B2A1BDF7229}"/>
            </c:ext>
          </c:extLst>
        </c:ser>
        <c:ser>
          <c:idx val="7"/>
          <c:order val="7"/>
          <c:tx>
            <c:strRef>
              <c:f>'10+_Unidades_SET_26'!$I$22:$I$22</c:f>
              <c:strCache>
                <c:ptCount val="1"/>
                <c:pt idx="0">
                  <c:v>Secretaria Municipal de Assistência e Desenvolvimento Social</c:v>
                </c:pt>
              </c:strCache>
            </c:strRef>
          </c:tx>
          <c:spPr>
            <a:solidFill>
              <a:srgbClr val="FF66FF"/>
            </a:solidFill>
            <a:ln>
              <a:noFill/>
            </a:ln>
          </c:spPr>
          <c:invertIfNegative val="0"/>
          <c:val>
            <c:numRef>
              <c:f>'10+_Unidades_SET_26'!$I$23:$I$25</c:f>
              <c:numCache>
                <c:formatCode>General</c:formatCode>
                <c:ptCount val="3"/>
                <c:pt idx="0">
                  <c:v>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A30-4EE5-806A-0B2A1BDF7229}"/>
            </c:ext>
          </c:extLst>
        </c:ser>
        <c:ser>
          <c:idx val="8"/>
          <c:order val="8"/>
          <c:tx>
            <c:strRef>
              <c:f>'10+_Unidades_SET_26'!$J$22:$J$22</c:f>
              <c:strCache>
                <c:ptCount val="1"/>
                <c:pt idx="0">
                  <c:v>Agência Reguladora de Serviços Públicos do Município</c:v>
                </c:pt>
              </c:strCache>
            </c:strRef>
          </c:tx>
          <c:spPr>
            <a:solidFill>
              <a:srgbClr val="00FF00"/>
            </a:solidFill>
            <a:ln>
              <a:noFill/>
            </a:ln>
          </c:spPr>
          <c:invertIfNegative val="0"/>
          <c:val>
            <c:numRef>
              <c:f>'10+_Unidades_SET_26'!$J$23:$J$25</c:f>
              <c:numCache>
                <c:formatCode>General</c:formatCode>
                <c:ptCount val="3"/>
                <c:pt idx="0">
                  <c:v>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A30-4EE5-806A-0B2A1BDF7229}"/>
            </c:ext>
          </c:extLst>
        </c:ser>
        <c:ser>
          <c:idx val="9"/>
          <c:order val="9"/>
          <c:tx>
            <c:strRef>
              <c:f>'10+_Unidades_SET_26'!$K$22:$K$22</c:f>
              <c:strCache>
                <c:ptCount val="1"/>
                <c:pt idx="0">
                  <c:v>Fora da competência da municipalidade</c:v>
                </c:pt>
              </c:strCache>
            </c:strRef>
          </c:tx>
          <c:spPr>
            <a:solidFill>
              <a:srgbClr val="FCD5B5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9-0896-47F7-8CCC-C0957B9B4A93}"/>
              </c:ext>
            </c:extLst>
          </c:dPt>
          <c:val>
            <c:numRef>
              <c:f>'10+_Unidades_SET_26'!$K$23:$K$25</c:f>
              <c:numCache>
                <c:formatCode>General</c:formatCode>
                <c:ptCount val="3"/>
                <c:pt idx="0">
                  <c:v>93</c:v>
                </c:pt>
                <c:pt idx="2">
                  <c:v>310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A30-4EE5-806A-0B2A1BDF7229}"/>
            </c:ext>
          </c:extLst>
        </c:ser>
        <c:ser>
          <c:idx val="10"/>
          <c:order val="10"/>
          <c:tx>
            <c:strRef>
              <c:f>'10+_Unidades_SET_26'!$L$22:$L$22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97B9E0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0-3337-4F9F-993D-6E54A6BC5EEF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'10+_Unidades_SET_26'!$L$23:$L$25</c:f>
              <c:numCache>
                <c:formatCode>#,##0</c:formatCode>
                <c:ptCount val="3"/>
                <c:pt idx="2">
                  <c:v>5742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A30-4EE5-806A-0B2A1BDF72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2"/>
        <c:shape val="box"/>
        <c:axId val="1819697967"/>
        <c:axId val="1819700047"/>
        <c:axId val="0"/>
      </c:bar3DChart>
      <c:valAx>
        <c:axId val="1819700047"/>
        <c:scaling>
          <c:orientation val="minMax"/>
        </c:scaling>
        <c:delete val="0"/>
        <c:axPos val="l"/>
        <c:majorGridlines>
          <c:spPr>
            <a:ln w="9528" cap="flat">
              <a:solidFill>
                <a:srgbClr val="868686"/>
              </a:solidFill>
              <a:prstDash val="solid"/>
              <a:round/>
            </a:ln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8" cap="flat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819697967"/>
        <c:crosses val="autoZero"/>
        <c:crossBetween val="between"/>
        <c:majorUnit val="500"/>
      </c:valAx>
      <c:catAx>
        <c:axId val="1819697967"/>
        <c:scaling>
          <c:orientation val="minMax"/>
        </c:scaling>
        <c:delete val="1"/>
        <c:axPos val="b"/>
        <c:majorTickMark val="out"/>
        <c:minorTickMark val="none"/>
        <c:tickLblPos val="nextTo"/>
        <c:crossAx val="1819700047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legend>
      <c:legendPos val="r"/>
      <c:layout>
        <c:manualLayout>
          <c:xMode val="edge"/>
          <c:yMode val="edge"/>
          <c:x val="0.6560144300166354"/>
          <c:y val="0.13845127738998902"/>
          <c:w val="0.34061169740767622"/>
          <c:h val="0.86154872261001092"/>
        </c:manualLayout>
      </c:layout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700" b="1" i="0" u="none" strike="noStrike" kern="1200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9528" cap="flat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pt-BR" sz="1000" b="0" i="0" u="none" strike="noStrike" kern="1200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c:style val="2"/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200" b="1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t-BR" sz="1200" b="1" i="0" u="none" strike="noStrike" kern="1200" cap="none" spc="0" baseline="0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</a:rPr>
              <a:t>10 UNIDADES mais demandadas do mês de Setembro/26</a:t>
            </a:r>
          </a:p>
        </c:rich>
      </c:tx>
      <c:layout>
        <c:manualLayout>
          <c:xMode val="edge"/>
          <c:yMode val="edge"/>
          <c:x val="0.12516816267805139"/>
          <c:y val="8.3682057116426416E-4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0"/>
          <c:y val="0.10804746081826104"/>
          <c:w val="0.94725261925482607"/>
          <c:h val="0.8563610032762132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'10+_Unidades_SET_26'!$B$6:$B$6</c:f>
              <c:strCache>
                <c:ptCount val="1"/>
                <c:pt idx="0">
                  <c:v>set/26</c:v>
                </c:pt>
              </c:strCache>
            </c:strRef>
          </c:tx>
          <c:spPr>
            <a:solidFill>
              <a:srgbClr val="4F81BD"/>
            </a:solidFill>
            <a:ln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3333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0-C22C-433A-B111-F302FE51A5DE}"/>
              </c:ext>
            </c:extLst>
          </c:dPt>
          <c:dPt>
            <c:idx val="1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C22C-433A-B111-F302FE51A5DE}"/>
              </c:ext>
            </c:extLst>
          </c:dPt>
          <c:dPt>
            <c:idx val="2"/>
            <c:invertIfNegative val="0"/>
            <c:bubble3D val="0"/>
            <c:spPr>
              <a:solidFill>
                <a:srgbClr val="89A54E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2-C22C-433A-B111-F302FE51A5DE}"/>
              </c:ext>
            </c:extLst>
          </c:dPt>
          <c:dPt>
            <c:idx val="3"/>
            <c:invertIfNegative val="0"/>
            <c:bubble3D val="0"/>
            <c:spPr>
              <a:solidFill>
                <a:srgbClr val="9933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3-C22C-433A-B111-F302FE51A5DE}"/>
              </c:ext>
            </c:extLst>
          </c:dPt>
          <c:dPt>
            <c:idx val="4"/>
            <c:invertIfNegative val="0"/>
            <c:bubble3D val="0"/>
            <c:spPr>
              <a:solidFill>
                <a:srgbClr val="FFFF00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4-C22C-433A-B111-F302FE51A5DE}"/>
              </c:ext>
            </c:extLst>
          </c:dPt>
          <c:dPt>
            <c:idx val="5"/>
            <c:invertIfNegative val="0"/>
            <c:bubble3D val="0"/>
            <c:spPr>
              <a:solidFill>
                <a:srgbClr val="00FF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5-C22C-433A-B111-F302FE51A5DE}"/>
              </c:ext>
            </c:extLst>
          </c:dPt>
          <c:dPt>
            <c:idx val="6"/>
            <c:invertIfNegative val="0"/>
            <c:bubble3D val="0"/>
            <c:spPr>
              <a:solidFill>
                <a:srgbClr val="000000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6-C22C-433A-B111-F302FE51A5DE}"/>
              </c:ext>
            </c:extLst>
          </c:dPt>
          <c:dPt>
            <c:idx val="7"/>
            <c:invertIfNegative val="0"/>
            <c:bubble3D val="0"/>
            <c:spPr>
              <a:solidFill>
                <a:srgbClr val="FF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7-C22C-433A-B111-F302FE51A5DE}"/>
              </c:ext>
            </c:extLst>
          </c:dPt>
          <c:dPt>
            <c:idx val="8"/>
            <c:invertIfNegative val="0"/>
            <c:bubble3D val="0"/>
            <c:spPr>
              <a:solidFill>
                <a:srgbClr val="00FF00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8-C22C-433A-B111-F302FE51A5DE}"/>
              </c:ext>
            </c:extLst>
          </c:dPt>
          <c:dPt>
            <c:idx val="9"/>
            <c:invertIfNegative val="0"/>
            <c:bubble3D val="0"/>
            <c:spPr>
              <a:solidFill>
                <a:srgbClr val="FCD5B5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9-C22C-433A-B111-F302FE51A5DE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'10+_Unidades_SET_26'!$A$7:$A$16</c:f>
              <c:strCache>
                <c:ptCount val="10"/>
                <c:pt idx="0">
                  <c:v>Secretaria Municipal da Saúde</c:v>
                </c:pt>
                <c:pt idx="1">
                  <c:v>Coordenadoria de Limpeza Urbana***</c:v>
                </c:pt>
                <c:pt idx="2">
                  <c:v>Secretaria Municipal das Subprefeituras</c:v>
                </c:pt>
                <c:pt idx="3">
                  <c:v>São Paulo Transportes</c:v>
                </c:pt>
                <c:pt idx="4">
                  <c:v>Companhia de Engenharia de Tráfego</c:v>
                </c:pt>
                <c:pt idx="5">
                  <c:v>Secretaria Municipal da Fazenda</c:v>
                </c:pt>
                <c:pt idx="6">
                  <c:v>Secretaria Municipal de Educação</c:v>
                </c:pt>
                <c:pt idx="7">
                  <c:v>Secretaria Municipal de Assistência e Desenvolvimento Social</c:v>
                </c:pt>
                <c:pt idx="8">
                  <c:v>Agência Reguladora de Serviços Públicos do Município</c:v>
                </c:pt>
                <c:pt idx="9">
                  <c:v>Fora da competência da municipalidade</c:v>
                </c:pt>
              </c:strCache>
            </c:strRef>
          </c:cat>
          <c:val>
            <c:numRef>
              <c:f>'10+_Unidades_SET_26'!$B$7:$B$16</c:f>
              <c:numCache>
                <c:formatCode>General</c:formatCode>
                <c:ptCount val="10"/>
                <c:pt idx="0">
                  <c:v>928</c:v>
                </c:pt>
                <c:pt idx="1">
                  <c:v>542</c:v>
                </c:pt>
                <c:pt idx="2">
                  <c:v>512</c:v>
                </c:pt>
                <c:pt idx="3">
                  <c:v>510</c:v>
                </c:pt>
                <c:pt idx="4">
                  <c:v>445</c:v>
                </c:pt>
                <c:pt idx="5">
                  <c:v>381</c:v>
                </c:pt>
                <c:pt idx="6">
                  <c:v>285</c:v>
                </c:pt>
                <c:pt idx="7">
                  <c:v>157</c:v>
                </c:pt>
                <c:pt idx="8">
                  <c:v>145</c:v>
                </c:pt>
                <c:pt idx="9">
                  <c:v>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D0F5-4C9D-A13E-05FBB3271F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9698799"/>
        <c:axId val="1819698383"/>
      </c:barChart>
      <c:valAx>
        <c:axId val="1819698383"/>
        <c:scaling>
          <c:orientation val="minMax"/>
        </c:scaling>
        <c:delete val="0"/>
        <c:axPos val="l"/>
        <c:majorGridlines>
          <c:spPr>
            <a:ln w="9528" cap="flat">
              <a:solidFill>
                <a:schemeClr val="bg1">
                  <a:lumMod val="75000"/>
                </a:schemeClr>
              </a:solidFill>
              <a:prstDash val="solid"/>
              <a:round/>
            </a:ln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8" cap="flat">
            <a:solidFill>
              <a:schemeClr val="bg1">
                <a:lumMod val="75000"/>
              </a:schemeClr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819698799"/>
        <c:crosses val="autoZero"/>
        <c:crossBetween val="between"/>
      </c:valAx>
      <c:catAx>
        <c:axId val="181969879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8" cap="flat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800" b="1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819698383"/>
        <c:crosses val="autoZero"/>
        <c:auto val="1"/>
        <c:lblAlgn val="ctr"/>
        <c:lblOffset val="100"/>
        <c:tickLblSkip val="1"/>
        <c:noMultiLvlLbl val="0"/>
      </c:catAx>
      <c:spPr>
        <a:solidFill>
          <a:srgbClr val="FFFFFF"/>
        </a:solidFill>
        <a:ln>
          <a:noFill/>
        </a:ln>
      </c:spPr>
    </c:plotArea>
    <c:plotVisOnly val="1"/>
    <c:dispBlanksAs val="gap"/>
    <c:showDLblsOverMax val="0"/>
  </c:chart>
  <c:spPr>
    <a:solidFill>
      <a:srgbClr val="FFFFFF"/>
    </a:solidFill>
    <a:ln w="9528" cap="flat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pt-BR" sz="1000" b="0" i="0" u="none" strike="noStrike" kern="1200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c:style val="2"/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400" b="0" i="0" u="none" strike="noStrike" kern="1200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t-BR" sz="1400" b="0" i="0" u="none" strike="noStrike" kern="1200" cap="none" spc="0" baseline="0">
                <a:solidFill>
                  <a:srgbClr val="333333"/>
                </a:solidFill>
                <a:uFillTx/>
                <a:latin typeface="Calibri"/>
                <a:ea typeface="Calibri"/>
                <a:cs typeface="Calibri"/>
              </a:rPr>
              <a:t>Média e % de protocolos/subprefeitura em 2026 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1.8700327255726974E-2"/>
          <c:y val="0.10441090025037193"/>
          <c:w val="0.98129967274427299"/>
          <c:h val="0.803477387907156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Subprefeituras_2026!$P$4:$P$4</c:f>
              <c:strCache>
                <c:ptCount val="1"/>
                <c:pt idx="0">
                  <c:v>% Total dentre as subprefeituras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</c:spPr>
          <c:invertIfNegative val="0"/>
          <c:cat>
            <c:strRef>
              <c:f>Subprefeituras_2026!$A$5:$A$36</c:f>
              <c:strCache>
                <c:ptCount val="32"/>
                <c:pt idx="0">
                  <c:v>Aricanduva</c:v>
                </c:pt>
                <c:pt idx="1">
                  <c:v>Butantã</c:v>
                </c:pt>
                <c:pt idx="2">
                  <c:v>Campo Limpo</c:v>
                </c:pt>
                <c:pt idx="3">
                  <c:v>Capela do Socorro</c:v>
                </c:pt>
                <c:pt idx="4">
                  <c:v>Casa Verde</c:v>
                </c:pt>
                <c:pt idx="5">
                  <c:v>Cidade Ademar</c:v>
                </c:pt>
                <c:pt idx="6">
                  <c:v>Cidade Tiradentes</c:v>
                </c:pt>
                <c:pt idx="7">
                  <c:v>Ermelino Matarazzo</c:v>
                </c:pt>
                <c:pt idx="8">
                  <c:v>Freguesia/Brasilândia</c:v>
                </c:pt>
                <c:pt idx="9">
                  <c:v>Guaianases</c:v>
                </c:pt>
                <c:pt idx="10">
                  <c:v>Ipiranga</c:v>
                </c:pt>
                <c:pt idx="11">
                  <c:v>Itaim Paulista</c:v>
                </c:pt>
                <c:pt idx="12">
                  <c:v>Itaquera</c:v>
                </c:pt>
                <c:pt idx="13">
                  <c:v>Jabaquara</c:v>
                </c:pt>
                <c:pt idx="14">
                  <c:v>Jaçanã/Tremembé</c:v>
                </c:pt>
                <c:pt idx="15">
                  <c:v>Lapa</c:v>
                </c:pt>
                <c:pt idx="16">
                  <c:v>M Boi Mirim</c:v>
                </c:pt>
                <c:pt idx="17">
                  <c:v>Mooca</c:v>
                </c:pt>
                <c:pt idx="18">
                  <c:v>Parelheiros</c:v>
                </c:pt>
                <c:pt idx="19">
                  <c:v>Penha</c:v>
                </c:pt>
                <c:pt idx="20">
                  <c:v>Perus</c:v>
                </c:pt>
                <c:pt idx="21">
                  <c:v>Pinheiros</c:v>
                </c:pt>
                <c:pt idx="22">
                  <c:v>Pirituba/Jaraguá</c:v>
                </c:pt>
                <c:pt idx="23">
                  <c:v>Santana/Tucuruvi</c:v>
                </c:pt>
                <c:pt idx="24">
                  <c:v>Santo Amaro</c:v>
                </c:pt>
                <c:pt idx="25">
                  <c:v>São Mateus</c:v>
                </c:pt>
                <c:pt idx="26">
                  <c:v>São Miguel Paulista</c:v>
                </c:pt>
                <c:pt idx="27">
                  <c:v>Sapopemba</c:v>
                </c:pt>
                <c:pt idx="28">
                  <c:v>Sé</c:v>
                </c:pt>
                <c:pt idx="29">
                  <c:v>Vila Maria/Vila Guilherme</c:v>
                </c:pt>
                <c:pt idx="30">
                  <c:v>Vila Mariana</c:v>
                </c:pt>
                <c:pt idx="31">
                  <c:v>Vila Prudente</c:v>
                </c:pt>
              </c:strCache>
            </c:strRef>
          </c:cat>
          <c:val>
            <c:numRef>
              <c:f>Subprefeituras_2026!$P$5:$P$36</c:f>
              <c:numCache>
                <c:formatCode>0.0</c:formatCode>
                <c:ptCount val="32"/>
                <c:pt idx="0">
                  <c:v>2.2803223904069196</c:v>
                </c:pt>
                <c:pt idx="1">
                  <c:v>7.4798505995675253</c:v>
                </c:pt>
                <c:pt idx="2">
                  <c:v>3.1649302142716733</c:v>
                </c:pt>
                <c:pt idx="3">
                  <c:v>4.1871436996264988</c:v>
                </c:pt>
                <c:pt idx="4">
                  <c:v>2.8012581089050523</c:v>
                </c:pt>
                <c:pt idx="5">
                  <c:v>3.1649302142716733</c:v>
                </c:pt>
                <c:pt idx="6">
                  <c:v>0.5602516217810104</c:v>
                </c:pt>
                <c:pt idx="7">
                  <c:v>1.1893060743070571</c:v>
                </c:pt>
                <c:pt idx="8">
                  <c:v>1.8478474542952625</c:v>
                </c:pt>
                <c:pt idx="9">
                  <c:v>1.2384509534106545</c:v>
                </c:pt>
                <c:pt idx="10">
                  <c:v>6.0743070572046394</c:v>
                </c:pt>
                <c:pt idx="11">
                  <c:v>1.3858855907214469</c:v>
                </c:pt>
                <c:pt idx="12">
                  <c:v>4.8260271279732656</c:v>
                </c:pt>
                <c:pt idx="13">
                  <c:v>1.8675054059367016</c:v>
                </c:pt>
                <c:pt idx="14">
                  <c:v>2.7127973265185767</c:v>
                </c:pt>
                <c:pt idx="15">
                  <c:v>4.6589345390210344</c:v>
                </c:pt>
                <c:pt idx="16">
                  <c:v>2.2213485354826026</c:v>
                </c:pt>
                <c:pt idx="17">
                  <c:v>4.7867112246903876</c:v>
                </c:pt>
                <c:pt idx="18">
                  <c:v>1.6119520345979947</c:v>
                </c:pt>
                <c:pt idx="19">
                  <c:v>4.7768822488696676</c:v>
                </c:pt>
                <c:pt idx="20">
                  <c:v>0.57008059760172991</c:v>
                </c:pt>
                <c:pt idx="21">
                  <c:v>4.2166306270886569</c:v>
                </c:pt>
                <c:pt idx="22">
                  <c:v>3.931590328287792</c:v>
                </c:pt>
                <c:pt idx="23">
                  <c:v>3.302535875761746</c:v>
                </c:pt>
                <c:pt idx="24">
                  <c:v>5.1307253784155691</c:v>
                </c:pt>
                <c:pt idx="25">
                  <c:v>1.8478474542952625</c:v>
                </c:pt>
                <c:pt idx="26">
                  <c:v>1.3662276390800079</c:v>
                </c:pt>
                <c:pt idx="27">
                  <c:v>1.0811873402791428</c:v>
                </c:pt>
                <c:pt idx="28">
                  <c:v>6.9589148810693935</c:v>
                </c:pt>
                <c:pt idx="29">
                  <c:v>2.3982701002555533</c:v>
                </c:pt>
                <c:pt idx="30">
                  <c:v>4.2854334578336939</c:v>
                </c:pt>
                <c:pt idx="31">
                  <c:v>2.0739138981718104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30-40F4-BDBF-63B74F31D5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9701295"/>
        <c:axId val="1819700879"/>
      </c:barChart>
      <c:lineChart>
        <c:grouping val="standard"/>
        <c:varyColors val="0"/>
        <c:ser>
          <c:idx val="1"/>
          <c:order val="1"/>
          <c:tx>
            <c:strRef>
              <c:f>Subprefeituras_2026!$O$4:$O$4</c:f>
              <c:strCache>
                <c:ptCount val="1"/>
                <c:pt idx="0">
                  <c:v>Média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solid"/>
              <a:round/>
            </a:ln>
          </c:spPr>
          <c:marker>
            <c:symbol val="none"/>
          </c:marker>
          <c:cat>
            <c:strRef>
              <c:f>Subprefeituras_2026!$A$5:$A$36</c:f>
              <c:strCache>
                <c:ptCount val="32"/>
                <c:pt idx="0">
                  <c:v>Aricanduva</c:v>
                </c:pt>
                <c:pt idx="1">
                  <c:v>Butantã</c:v>
                </c:pt>
                <c:pt idx="2">
                  <c:v>Campo Limpo</c:v>
                </c:pt>
                <c:pt idx="3">
                  <c:v>Capela do Socorro</c:v>
                </c:pt>
                <c:pt idx="4">
                  <c:v>Casa Verde</c:v>
                </c:pt>
                <c:pt idx="5">
                  <c:v>Cidade Ademar</c:v>
                </c:pt>
                <c:pt idx="6">
                  <c:v>Cidade Tiradentes</c:v>
                </c:pt>
                <c:pt idx="7">
                  <c:v>Ermelino Matarazzo</c:v>
                </c:pt>
                <c:pt idx="8">
                  <c:v>Freguesia/Brasilândia</c:v>
                </c:pt>
                <c:pt idx="9">
                  <c:v>Guaianases</c:v>
                </c:pt>
                <c:pt idx="10">
                  <c:v>Ipiranga</c:v>
                </c:pt>
                <c:pt idx="11">
                  <c:v>Itaim Paulista</c:v>
                </c:pt>
                <c:pt idx="12">
                  <c:v>Itaquera</c:v>
                </c:pt>
                <c:pt idx="13">
                  <c:v>Jabaquara</c:v>
                </c:pt>
                <c:pt idx="14">
                  <c:v>Jaçanã/Tremembé</c:v>
                </c:pt>
                <c:pt idx="15">
                  <c:v>Lapa</c:v>
                </c:pt>
                <c:pt idx="16">
                  <c:v>M Boi Mirim</c:v>
                </c:pt>
                <c:pt idx="17">
                  <c:v>Mooca</c:v>
                </c:pt>
                <c:pt idx="18">
                  <c:v>Parelheiros</c:v>
                </c:pt>
                <c:pt idx="19">
                  <c:v>Penha</c:v>
                </c:pt>
                <c:pt idx="20">
                  <c:v>Perus</c:v>
                </c:pt>
                <c:pt idx="21">
                  <c:v>Pinheiros</c:v>
                </c:pt>
                <c:pt idx="22">
                  <c:v>Pirituba/Jaraguá</c:v>
                </c:pt>
                <c:pt idx="23">
                  <c:v>Santana/Tucuruvi</c:v>
                </c:pt>
                <c:pt idx="24">
                  <c:v>Santo Amaro</c:v>
                </c:pt>
                <c:pt idx="25">
                  <c:v>São Mateus</c:v>
                </c:pt>
                <c:pt idx="26">
                  <c:v>São Miguel Paulista</c:v>
                </c:pt>
                <c:pt idx="27">
                  <c:v>Sapopemba</c:v>
                </c:pt>
                <c:pt idx="28">
                  <c:v>Sé</c:v>
                </c:pt>
                <c:pt idx="29">
                  <c:v>Vila Maria/Vila Guilherme</c:v>
                </c:pt>
                <c:pt idx="30">
                  <c:v>Vila Mariana</c:v>
                </c:pt>
                <c:pt idx="31">
                  <c:v>Vila Prudente</c:v>
                </c:pt>
              </c:strCache>
            </c:strRef>
          </c:cat>
          <c:val>
            <c:numRef>
              <c:f>Subprefeituras_2026!$O$5:$O$36</c:f>
              <c:numCache>
                <c:formatCode>0</c:formatCode>
                <c:ptCount val="32"/>
                <c:pt idx="0">
                  <c:v>25.777777777777779</c:v>
                </c:pt>
                <c:pt idx="1">
                  <c:v>84.555555555555557</c:v>
                </c:pt>
                <c:pt idx="2">
                  <c:v>35.777777777777779</c:v>
                </c:pt>
                <c:pt idx="3">
                  <c:v>47.333333333333336</c:v>
                </c:pt>
                <c:pt idx="4">
                  <c:v>31.666666666666668</c:v>
                </c:pt>
                <c:pt idx="5">
                  <c:v>35.777777777777779</c:v>
                </c:pt>
                <c:pt idx="6">
                  <c:v>6.333333333333333</c:v>
                </c:pt>
                <c:pt idx="7">
                  <c:v>13.444444444444445</c:v>
                </c:pt>
                <c:pt idx="8">
                  <c:v>20.888888888888889</c:v>
                </c:pt>
                <c:pt idx="9">
                  <c:v>14</c:v>
                </c:pt>
                <c:pt idx="10">
                  <c:v>68.666666666666671</c:v>
                </c:pt>
                <c:pt idx="11">
                  <c:v>15.666666666666666</c:v>
                </c:pt>
                <c:pt idx="12">
                  <c:v>54.555555555555557</c:v>
                </c:pt>
                <c:pt idx="13">
                  <c:v>21.111111111111111</c:v>
                </c:pt>
                <c:pt idx="14">
                  <c:v>30.666666666666668</c:v>
                </c:pt>
                <c:pt idx="15">
                  <c:v>52.666666666666664</c:v>
                </c:pt>
                <c:pt idx="16">
                  <c:v>25.111111111111111</c:v>
                </c:pt>
                <c:pt idx="17">
                  <c:v>54.111111111111114</c:v>
                </c:pt>
                <c:pt idx="18">
                  <c:v>18.222222222222221</c:v>
                </c:pt>
                <c:pt idx="19">
                  <c:v>54</c:v>
                </c:pt>
                <c:pt idx="20">
                  <c:v>6.4444444444444446</c:v>
                </c:pt>
                <c:pt idx="21">
                  <c:v>47.666666666666664</c:v>
                </c:pt>
                <c:pt idx="22">
                  <c:v>44.444444444444443</c:v>
                </c:pt>
                <c:pt idx="23">
                  <c:v>37.333333333333336</c:v>
                </c:pt>
                <c:pt idx="24">
                  <c:v>58</c:v>
                </c:pt>
                <c:pt idx="25">
                  <c:v>20.888888888888889</c:v>
                </c:pt>
                <c:pt idx="26">
                  <c:v>15.444444444444445</c:v>
                </c:pt>
                <c:pt idx="27">
                  <c:v>12.222222222222221</c:v>
                </c:pt>
                <c:pt idx="28">
                  <c:v>78.666666666666671</c:v>
                </c:pt>
                <c:pt idx="29">
                  <c:v>27.111111111111111</c:v>
                </c:pt>
                <c:pt idx="30">
                  <c:v>48.444444444444443</c:v>
                </c:pt>
                <c:pt idx="31">
                  <c:v>23.444444444444443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30-40F4-BDBF-63B74F31D5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19696719"/>
        <c:axId val="1819697551"/>
      </c:lineChart>
      <c:valAx>
        <c:axId val="1819697551"/>
        <c:scaling>
          <c:orientation val="minMax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900" b="0" i="0" u="none" strike="noStrike" kern="1200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819696719"/>
        <c:crosses val="autoZero"/>
        <c:crossBetween val="between"/>
      </c:valAx>
      <c:catAx>
        <c:axId val="18196967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900" b="0" i="0" u="none" strike="noStrike" kern="1200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819697551"/>
        <c:crosses val="autoZero"/>
        <c:auto val="1"/>
        <c:lblAlgn val="ctr"/>
        <c:lblOffset val="100"/>
        <c:noMultiLvlLbl val="0"/>
      </c:catAx>
      <c:valAx>
        <c:axId val="1819700879"/>
        <c:scaling>
          <c:orientation val="minMax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900" b="0" i="0" u="none" strike="noStrike" kern="1200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819701295"/>
        <c:crosses val="max"/>
        <c:crossBetween val="between"/>
      </c:valAx>
      <c:catAx>
        <c:axId val="181970129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19700879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legend>
      <c:legendPos val="b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9528" cap="flat">
      <a:solidFill>
        <a:srgbClr val="D9D9D9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pt-BR" sz="1000" b="0" i="0" u="none" strike="noStrike" kern="1200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c:style val="2"/>
  <c:chart>
    <c:autoTitleDeleted val="1"/>
    <c:plotArea>
      <c:layout>
        <c:manualLayout>
          <c:xMode val="edge"/>
          <c:yMode val="edge"/>
          <c:x val="4.7347861657607959E-2"/>
          <c:y val="0.13160381268130958"/>
          <c:w val="0.92594697592887842"/>
          <c:h val="0.84625844979041132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'10+_SUB''s_2026'!$O$6:$O$6</c:f>
              <c:strCache>
                <c:ptCount val="1"/>
                <c:pt idx="0">
                  <c:v>Média</c:v>
                </c:pt>
              </c:strCache>
            </c:strRef>
          </c:tx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DC6-4F4D-8B0E-7EB5547A3EA9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DC6-4F4D-8B0E-7EB5547A3EA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DC6-4F4D-8B0E-7EB5547A3EA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DC6-4F4D-8B0E-7EB5547A3EA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DC6-4F4D-8B0E-7EB5547A3EA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DC6-4F4D-8B0E-7EB5547A3EA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DC6-4F4D-8B0E-7EB5547A3EA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DC6-4F4D-8B0E-7EB5547A3EA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DC6-4F4D-8B0E-7EB5547A3EA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DC6-4F4D-8B0E-7EB5547A3EA9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'10+_SUB''s_2026'!$A$7:$A$16</c:f>
              <c:strCache>
                <c:ptCount val="10"/>
                <c:pt idx="0">
                  <c:v>Butantã</c:v>
                </c:pt>
                <c:pt idx="1">
                  <c:v>Sé</c:v>
                </c:pt>
                <c:pt idx="2">
                  <c:v>Ipiranga</c:v>
                </c:pt>
                <c:pt idx="3">
                  <c:v>Santo Amaro</c:v>
                </c:pt>
                <c:pt idx="4">
                  <c:v>Itaquera</c:v>
                </c:pt>
                <c:pt idx="5">
                  <c:v>Mooca</c:v>
                </c:pt>
                <c:pt idx="6">
                  <c:v>Penha</c:v>
                </c:pt>
                <c:pt idx="7">
                  <c:v>Lapa</c:v>
                </c:pt>
                <c:pt idx="8">
                  <c:v>Vila Mariana</c:v>
                </c:pt>
                <c:pt idx="9">
                  <c:v>Pinheiros</c:v>
                </c:pt>
              </c:strCache>
            </c:strRef>
          </c:cat>
          <c:val>
            <c:numRef>
              <c:f>'10+_SUB''s_2026'!$O$7:$O$16</c:f>
              <c:numCache>
                <c:formatCode>0</c:formatCode>
                <c:ptCount val="10"/>
                <c:pt idx="0">
                  <c:v>84.555555555555557</c:v>
                </c:pt>
                <c:pt idx="1">
                  <c:v>78.666666666666671</c:v>
                </c:pt>
                <c:pt idx="2">
                  <c:v>68.666666666666671</c:v>
                </c:pt>
                <c:pt idx="3">
                  <c:v>58</c:v>
                </c:pt>
                <c:pt idx="4">
                  <c:v>54.555555555555557</c:v>
                </c:pt>
                <c:pt idx="5">
                  <c:v>54.111111111111114</c:v>
                </c:pt>
                <c:pt idx="6">
                  <c:v>54</c:v>
                </c:pt>
                <c:pt idx="7">
                  <c:v>52.666666666666664</c:v>
                </c:pt>
                <c:pt idx="8">
                  <c:v>48.444444444444443</c:v>
                </c:pt>
                <c:pt idx="9">
                  <c:v>47.666666666666664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B40A-447C-9091-30C1FF5A94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8455727"/>
        <c:axId val="1819702127"/>
      </c:barChart>
      <c:valAx>
        <c:axId val="1819702127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</a:ln>
          </c:spPr>
        </c:majorGridlines>
        <c:numFmt formatCode="0" sourceLinked="1"/>
        <c:majorTickMark val="out"/>
        <c:minorTickMark val="none"/>
        <c:tickLblPos val="nextTo"/>
        <c:crossAx val="1818455727"/>
        <c:crosses val="autoZero"/>
        <c:crossBetween val="between"/>
      </c:valAx>
      <c:catAx>
        <c:axId val="1818455727"/>
        <c:scaling>
          <c:orientation val="minMax"/>
        </c:scaling>
        <c:delete val="0"/>
        <c:axPos val="b"/>
        <c:majorGridlines>
          <c:spPr>
            <a:ln>
              <a:solidFill>
                <a:schemeClr val="bg1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pt-BR"/>
          </a:p>
        </c:txPr>
        <c:crossAx val="1819702127"/>
        <c:crosses val="autoZero"/>
        <c:auto val="1"/>
        <c:lblAlgn val="ctr"/>
        <c:lblOffset val="100"/>
        <c:noMultiLvlLbl val="0"/>
      </c:catAx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 sz="1200" b="1" i="0" baseline="0">
                <a:effectLst/>
              </a:rPr>
              <a:t>Subprefeituras - % em relação ao todo de Setembro/26 </a:t>
            </a:r>
            <a:endParaRPr lang="pt-BR" sz="1200">
              <a:effectLst/>
            </a:endParaRPr>
          </a:p>
          <a:p>
            <a:pPr>
              <a:defRPr/>
            </a:pPr>
            <a:r>
              <a:rPr lang="pt-BR" sz="1200" b="1" i="0" baseline="0">
                <a:effectLst/>
              </a:rPr>
              <a:t>(excetuando-se denúncias)</a:t>
            </a:r>
            <a:endParaRPr lang="pt-BR" sz="1200">
              <a:effectLst/>
            </a:endParaRPr>
          </a:p>
          <a:p>
            <a:pPr>
              <a:defRPr/>
            </a:pPr>
            <a:endParaRPr lang="pt-BR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5.243314623125292E-2"/>
          <c:y val="0.10685912816321233"/>
          <c:w val="0.6016472847261134"/>
          <c:h val="0.88462932840618924"/>
        </c:manualLayout>
      </c:layout>
      <c:ofPieChart>
        <c:ofPieType val="pie"/>
        <c:varyColors val="1"/>
        <c:ser>
          <c:idx val="14"/>
          <c:order val="0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DC76-4F73-9272-B521E75B3FB4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DC76-4F73-9272-B521E75B3FB4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DC76-4F73-9272-B521E75B3FB4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DC76-4F73-9272-B521E75B3FB4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4-DC76-4F73-9272-B521E75B3FB4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5-DC76-4F73-9272-B521E75B3FB4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6-DC76-4F73-9272-B521E75B3FB4}"/>
              </c:ext>
            </c:extLst>
          </c:dPt>
          <c:dPt>
            <c:idx val="7"/>
            <c:bubble3D val="0"/>
            <c:extLst>
              <c:ext xmlns:c16="http://schemas.microsoft.com/office/drawing/2014/chart" uri="{C3380CC4-5D6E-409C-BE32-E72D297353CC}">
                <c16:uniqueId val="{00000007-DC76-4F73-9272-B521E75B3FB4}"/>
              </c:ext>
            </c:extLst>
          </c:dPt>
          <c:dPt>
            <c:idx val="8"/>
            <c:bubble3D val="0"/>
            <c:extLst>
              <c:ext xmlns:c16="http://schemas.microsoft.com/office/drawing/2014/chart" uri="{C3380CC4-5D6E-409C-BE32-E72D297353CC}">
                <c16:uniqueId val="{00000008-DC76-4F73-9272-B521E75B3FB4}"/>
              </c:ext>
            </c:extLst>
          </c:dPt>
          <c:dPt>
            <c:idx val="9"/>
            <c:bubble3D val="0"/>
            <c:extLst>
              <c:ext xmlns:c16="http://schemas.microsoft.com/office/drawing/2014/chart" uri="{C3380CC4-5D6E-409C-BE32-E72D297353CC}">
                <c16:uniqueId val="{00000009-DC76-4F73-9272-B521E75B3FB4}"/>
              </c:ext>
            </c:extLst>
          </c:dPt>
          <c:dPt>
            <c:idx val="10"/>
            <c:bubble3D val="0"/>
            <c:extLst>
              <c:ext xmlns:c16="http://schemas.microsoft.com/office/drawing/2014/chart" uri="{C3380CC4-5D6E-409C-BE32-E72D297353CC}">
                <c16:uniqueId val="{0000000A-DC76-4F73-9272-B521E75B3FB4}"/>
              </c:ext>
            </c:extLst>
          </c:dPt>
          <c:dLbls>
            <c:dLbl>
              <c:idx val="10"/>
              <c:layout>
                <c:manualLayout>
                  <c:x val="7.990012484394507E-2"/>
                  <c:y val="-6.4394961170346054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C76-4F73-9272-B521E75B3FB4}"/>
                </c:ext>
              </c:extLst>
            </c:dLbl>
            <c:dLbl>
              <c:idx val="11"/>
              <c:layout>
                <c:manualLayout>
                  <c:x val="-9.654598418643362E-2"/>
                  <c:y val="-6.4394961170346054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C76-4F73-9272-B521E75B3FB4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'10+_SUB''s_2026'!$A$7:$A$18</c15:sqref>
                  </c15:fullRef>
                </c:ext>
              </c:extLst>
              <c:f>('10+_SUB''s_2026'!$A$7:$A$16,'10+_SUB''s_2026'!$A$18)</c:f>
              <c:strCache>
                <c:ptCount val="11"/>
                <c:pt idx="0">
                  <c:v>Butantã</c:v>
                </c:pt>
                <c:pt idx="1">
                  <c:v>Sé</c:v>
                </c:pt>
                <c:pt idx="2">
                  <c:v>Ipiranga</c:v>
                </c:pt>
                <c:pt idx="3">
                  <c:v>Santo Amaro</c:v>
                </c:pt>
                <c:pt idx="4">
                  <c:v>Itaquera</c:v>
                </c:pt>
                <c:pt idx="5">
                  <c:v>Mooca</c:v>
                </c:pt>
                <c:pt idx="6">
                  <c:v>Penha</c:v>
                </c:pt>
                <c:pt idx="7">
                  <c:v>Lapa</c:v>
                </c:pt>
                <c:pt idx="8">
                  <c:v>Vila Mariana</c:v>
                </c:pt>
                <c:pt idx="9">
                  <c:v>Pinheiros</c:v>
                </c:pt>
                <c:pt idx="10">
                  <c:v>Outros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'10+_SUB''s_2026'!$P$7:$P$18</c15:sqref>
                  </c15:fullRef>
                </c:ext>
              </c:extLst>
              <c:f>('10+_SUB''s_2026'!$P$7:$P$16,'10+_SUB''s_2026'!$P$18)</c:f>
              <c:numCache>
                <c:formatCode>0.00</c:formatCode>
                <c:ptCount val="11"/>
                <c:pt idx="0">
                  <c:v>6.9983136593591908</c:v>
                </c:pt>
                <c:pt idx="1">
                  <c:v>7.6728499156829679</c:v>
                </c:pt>
                <c:pt idx="2">
                  <c:v>6.3237774030354128</c:v>
                </c:pt>
                <c:pt idx="3">
                  <c:v>4.1315345699831365</c:v>
                </c:pt>
                <c:pt idx="4">
                  <c:v>4.8060708263069136</c:v>
                </c:pt>
                <c:pt idx="5">
                  <c:v>4.0472175379426645</c:v>
                </c:pt>
                <c:pt idx="6">
                  <c:v>4.9747048903878586</c:v>
                </c:pt>
                <c:pt idx="7">
                  <c:v>4.3844856661045535</c:v>
                </c:pt>
                <c:pt idx="8">
                  <c:v>4.8060708263069136</c:v>
                </c:pt>
                <c:pt idx="9">
                  <c:v>5.6492411467116357</c:v>
                </c:pt>
                <c:pt idx="10">
                  <c:v>46.20573355817875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C76-4F73-9272-B521E75B3F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00"/>
        <c:splitType val="percent"/>
        <c:splitPos val="28"/>
        <c:secondPieSize val="75"/>
        <c:serLines/>
      </c:ofPieChart>
    </c:plotArea>
    <c:legend>
      <c:legendPos val="r"/>
      <c:layout>
        <c:manualLayout>
          <c:xMode val="edge"/>
          <c:yMode val="edge"/>
          <c:x val="0.71264292337989588"/>
          <c:y val="0.1062638550575904"/>
          <c:w val="0.27567823684960729"/>
          <c:h val="0.8937361449424096"/>
        </c:manualLayout>
      </c:layout>
      <c:overlay val="0"/>
      <c:txPr>
        <a:bodyPr/>
        <a:lstStyle/>
        <a:p>
          <a:pPr>
            <a:defRPr sz="800" b="1"/>
          </a:pPr>
          <a:endParaRPr lang="pt-BR"/>
        </a:p>
      </c:txPr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Calibri"/>
                <a:cs typeface="Calibri"/>
              </a:defRPr>
            </a:pPr>
            <a:r>
              <a:rPr lang="pt-BR" sz="1100" b="1" i="0" u="none" strike="noStrike" kern="1200" cap="none" spc="0" baseline="0">
                <a:solidFill>
                  <a:schemeClr val="tx1">
                    <a:lumMod val="65000"/>
                    <a:lumOff val="35000"/>
                  </a:schemeClr>
                </a:solidFill>
                <a:uFillTx/>
                <a:latin typeface="Calibri"/>
                <a:ea typeface="Calibri"/>
                <a:cs typeface="Calibri"/>
              </a:rPr>
              <a:t>10 Subprefeituras mais demandadas no mês de Setembro de 2026</a:t>
            </a:r>
          </a:p>
        </c:rich>
      </c:tx>
      <c:layout>
        <c:manualLayout>
          <c:xMode val="edge"/>
          <c:yMode val="edge"/>
          <c:x val="0.1304324757546258"/>
          <c:y val="2.6730781161663074E-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6904981466696859E-2"/>
          <c:y val="0.13062148709394322"/>
          <c:w val="0.89522317920383965"/>
          <c:h val="0.629003041739375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'10+_Subprefeituras_SET_26'!$B$6</c:f>
              <c:strCache>
                <c:ptCount val="1"/>
                <c:pt idx="0">
                  <c:v>set/26</c:v>
                </c:pt>
              </c:strCache>
            </c:strRef>
          </c:tx>
          <c:spPr>
            <a:solidFill>
              <a:srgbClr val="4F81BD"/>
            </a:solidFill>
            <a:ln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3333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8D3D-45A6-96B9-23E0447B3C21}"/>
              </c:ext>
            </c:extLst>
          </c:dPt>
          <c:dPt>
            <c:idx val="1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3-8D3D-45A6-96B9-23E0447B3C21}"/>
              </c:ext>
            </c:extLst>
          </c:dPt>
          <c:dPt>
            <c:idx val="2"/>
            <c:invertIfNegative val="0"/>
            <c:bubble3D val="0"/>
            <c:spPr>
              <a:solidFill>
                <a:srgbClr val="89A54E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5-8D3D-45A6-96B9-23E0447B3C21}"/>
              </c:ext>
            </c:extLst>
          </c:dPt>
          <c:dPt>
            <c:idx val="3"/>
            <c:invertIfNegative val="0"/>
            <c:bubble3D val="0"/>
            <c:spPr>
              <a:solidFill>
                <a:srgbClr val="9933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7-8D3D-45A6-96B9-23E0447B3C21}"/>
              </c:ext>
            </c:extLst>
          </c:dPt>
          <c:dPt>
            <c:idx val="4"/>
            <c:invertIfNegative val="0"/>
            <c:bubble3D val="0"/>
            <c:spPr>
              <a:solidFill>
                <a:srgbClr val="FFFF00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9-8D3D-45A6-96B9-23E0447B3C21}"/>
              </c:ext>
            </c:extLst>
          </c:dPt>
          <c:dPt>
            <c:idx val="5"/>
            <c:invertIfNegative val="0"/>
            <c:bubble3D val="0"/>
            <c:spPr>
              <a:solidFill>
                <a:srgbClr val="00FF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B-8D3D-45A6-96B9-23E0447B3C21}"/>
              </c:ext>
            </c:extLst>
          </c:dPt>
          <c:dPt>
            <c:idx val="6"/>
            <c:invertIfNegative val="0"/>
            <c:bubble3D val="0"/>
            <c:spPr>
              <a:solidFill>
                <a:srgbClr val="000000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D-8D3D-45A6-96B9-23E0447B3C21}"/>
              </c:ext>
            </c:extLst>
          </c:dPt>
          <c:dPt>
            <c:idx val="7"/>
            <c:invertIfNegative val="0"/>
            <c:bubble3D val="0"/>
            <c:spPr>
              <a:solidFill>
                <a:srgbClr val="FF66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F-8D3D-45A6-96B9-23E0447B3C21}"/>
              </c:ext>
            </c:extLst>
          </c:dPt>
          <c:dPt>
            <c:idx val="8"/>
            <c:invertIfNegative val="0"/>
            <c:bubble3D val="0"/>
            <c:spPr>
              <a:solidFill>
                <a:srgbClr val="00FF00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1-8D3D-45A6-96B9-23E0447B3C21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'10+_Subprefeituras_SET_26'!$A$7:$A$16</c:f>
              <c:strCache>
                <c:ptCount val="10"/>
                <c:pt idx="0">
                  <c:v>Sé</c:v>
                </c:pt>
                <c:pt idx="1">
                  <c:v>Butantã</c:v>
                </c:pt>
                <c:pt idx="2">
                  <c:v>Ipiranga</c:v>
                </c:pt>
                <c:pt idx="3">
                  <c:v>Pinheiros</c:v>
                </c:pt>
                <c:pt idx="4">
                  <c:v>Capela do Socorro</c:v>
                </c:pt>
                <c:pt idx="5">
                  <c:v>Penha</c:v>
                </c:pt>
                <c:pt idx="6">
                  <c:v>Itaquera</c:v>
                </c:pt>
                <c:pt idx="7">
                  <c:v>Vila Mariana</c:v>
                </c:pt>
                <c:pt idx="8">
                  <c:v>Pirituba/Jaraguá</c:v>
                </c:pt>
                <c:pt idx="9">
                  <c:v>Lapa</c:v>
                </c:pt>
              </c:strCache>
            </c:strRef>
          </c:cat>
          <c:val>
            <c:numRef>
              <c:f>'10+_Subprefeituras_SET_26'!$B$7:$B$16</c:f>
              <c:numCache>
                <c:formatCode>General</c:formatCode>
                <c:ptCount val="10"/>
                <c:pt idx="0">
                  <c:v>91</c:v>
                </c:pt>
                <c:pt idx="1">
                  <c:v>83</c:v>
                </c:pt>
                <c:pt idx="2">
                  <c:v>75</c:v>
                </c:pt>
                <c:pt idx="3">
                  <c:v>67</c:v>
                </c:pt>
                <c:pt idx="4">
                  <c:v>65</c:v>
                </c:pt>
                <c:pt idx="5">
                  <c:v>59</c:v>
                </c:pt>
                <c:pt idx="6">
                  <c:v>57</c:v>
                </c:pt>
                <c:pt idx="7">
                  <c:v>57</c:v>
                </c:pt>
                <c:pt idx="8">
                  <c:v>55</c:v>
                </c:pt>
                <c:pt idx="9">
                  <c:v>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8D3D-45A6-96B9-23E0447B3C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9698799"/>
        <c:axId val="1819698383"/>
      </c:barChart>
      <c:valAx>
        <c:axId val="1819698383"/>
        <c:scaling>
          <c:orientation val="minMax"/>
        </c:scaling>
        <c:delete val="0"/>
        <c:axPos val="l"/>
        <c:majorGridlines>
          <c:spPr>
            <a:ln w="9528" cap="flat">
              <a:solidFill>
                <a:schemeClr val="bg1">
                  <a:lumMod val="75000"/>
                </a:schemeClr>
              </a:solidFill>
              <a:prstDash val="solid"/>
              <a:round/>
            </a:ln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8" cap="flat">
            <a:solidFill>
              <a:schemeClr val="bg1">
                <a:lumMod val="75000"/>
              </a:schemeClr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819698799"/>
        <c:crosses val="autoZero"/>
        <c:crossBetween val="between"/>
      </c:valAx>
      <c:catAx>
        <c:axId val="181969879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8" cap="flat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819698383"/>
        <c:crosses val="autoZero"/>
        <c:auto val="1"/>
        <c:lblAlgn val="ctr"/>
        <c:lblOffset val="100"/>
        <c:tickLblSkip val="1"/>
        <c:noMultiLvlLbl val="0"/>
      </c:catAx>
      <c:spPr>
        <a:solidFill>
          <a:srgbClr val="FFFFFF"/>
        </a:solidFill>
        <a:ln>
          <a:noFill/>
        </a:ln>
      </c:spPr>
    </c:plotArea>
    <c:plotVisOnly val="1"/>
    <c:dispBlanksAs val="gap"/>
    <c:showDLblsOverMax val="0"/>
  </c:chart>
  <c:spPr>
    <a:solidFill>
      <a:srgbClr val="FFFFFF"/>
    </a:solidFill>
    <a:ln w="9528" cap="flat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pt-BR" sz="1000" b="0" i="0" u="none" strike="noStrike" kern="1200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400" b="0" i="0" u="none" strike="noStrike" kern="1200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t-BR" sz="1400" b="0" i="0" u="none" strike="noStrike" kern="1200" cap="none" spc="0" baseline="0">
                <a:solidFill>
                  <a:srgbClr val="333333"/>
                </a:solidFill>
                <a:uFillTx/>
                <a:latin typeface="Calibri"/>
                <a:ea typeface="Calibri"/>
                <a:cs typeface="Calibri"/>
              </a:rPr>
              <a:t>Linha do tempo denúncias - 2026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Denúncia_Protocolos_2026!$A$6</c:f>
              <c:strCache>
                <c:ptCount val="1"/>
                <c:pt idx="0">
                  <c:v>Recebidas</c:v>
                </c:pt>
              </c:strCache>
            </c:strRef>
          </c:tx>
          <c:spPr>
            <a:ln>
              <a:noFill/>
            </a:ln>
            <a:effectLst>
              <a:glow rad="25400">
                <a:schemeClr val="accent1">
                  <a:lumMod val="75000"/>
                </a:schemeClr>
              </a:glow>
            </a:effectLst>
          </c:spPr>
          <c:marker>
            <c:symbol val="circle"/>
            <c:size val="6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>
                <a:glow rad="25400">
                  <a:schemeClr val="accent1">
                    <a:lumMod val="75000"/>
                  </a:schemeClr>
                </a:glow>
              </a:effectLst>
            </c:spPr>
          </c:marker>
          <c:dPt>
            <c:idx val="9"/>
            <c:bubble3D val="0"/>
            <c:extLst>
              <c:ext xmlns:c16="http://schemas.microsoft.com/office/drawing/2014/chart" uri="{C3380CC4-5D6E-409C-BE32-E72D297353CC}">
                <c16:uniqueId val="{00000000-35B0-4D90-A7A6-825899CDE1FF}"/>
              </c:ext>
            </c:extLst>
          </c:dPt>
          <c:dPt>
            <c:idx val="10"/>
            <c:bubble3D val="0"/>
            <c:extLst>
              <c:ext xmlns:c16="http://schemas.microsoft.com/office/drawing/2014/chart" uri="{C3380CC4-5D6E-409C-BE32-E72D297353CC}">
                <c16:uniqueId val="{00000001-35B0-4D90-A7A6-825899CDE1FF}"/>
              </c:ext>
            </c:extLst>
          </c:dPt>
          <c:dPt>
            <c:idx val="11"/>
            <c:bubble3D val="0"/>
            <c:extLst>
              <c:ext xmlns:c16="http://schemas.microsoft.com/office/drawing/2014/chart" uri="{C3380CC4-5D6E-409C-BE32-E72D297353CC}">
                <c16:uniqueId val="{00000002-35B0-4D90-A7A6-825899CDE1FF}"/>
              </c:ext>
            </c:extLst>
          </c:dPt>
          <c:cat>
            <c:numRef>
              <c:f>Denúncia_Protocolos_2026!$B$4:$M$4</c:f>
              <c:numCache>
                <c:formatCode>mmm\-yy</c:formatCode>
                <c:ptCount val="12"/>
                <c:pt idx="0">
                  <c:v>46357</c:v>
                </c:pt>
                <c:pt idx="1">
                  <c:v>46327</c:v>
                </c:pt>
                <c:pt idx="2">
                  <c:v>46296</c:v>
                </c:pt>
                <c:pt idx="3">
                  <c:v>46266</c:v>
                </c:pt>
                <c:pt idx="4">
                  <c:v>46235</c:v>
                </c:pt>
                <c:pt idx="5">
                  <c:v>46204</c:v>
                </c:pt>
                <c:pt idx="6">
                  <c:v>46174</c:v>
                </c:pt>
                <c:pt idx="7">
                  <c:v>46143</c:v>
                </c:pt>
                <c:pt idx="8">
                  <c:v>46113</c:v>
                </c:pt>
                <c:pt idx="9">
                  <c:v>46082</c:v>
                </c:pt>
                <c:pt idx="10">
                  <c:v>46054</c:v>
                </c:pt>
                <c:pt idx="11">
                  <c:v>46023</c:v>
                </c:pt>
              </c:numCache>
            </c:numRef>
          </c:cat>
          <c:val>
            <c:numRef>
              <c:f>Denúncia_Protocolos_2026!$B$6:$M$6</c:f>
              <c:numCache>
                <c:formatCode>General</c:formatCode>
                <c:ptCount val="12"/>
                <c:pt idx="3">
                  <c:v>165</c:v>
                </c:pt>
                <c:pt idx="4">
                  <c:v>153</c:v>
                </c:pt>
                <c:pt idx="5">
                  <c:v>157</c:v>
                </c:pt>
                <c:pt idx="6">
                  <c:v>133</c:v>
                </c:pt>
                <c:pt idx="7">
                  <c:v>138</c:v>
                </c:pt>
                <c:pt idx="8">
                  <c:v>104</c:v>
                </c:pt>
                <c:pt idx="9">
                  <c:v>88</c:v>
                </c:pt>
                <c:pt idx="10">
                  <c:v>93</c:v>
                </c:pt>
                <c:pt idx="11">
                  <c:v>109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EE8-432E-8ABA-45DED943F118}"/>
            </c:ext>
          </c:extLst>
        </c:ser>
        <c:ser>
          <c:idx val="1"/>
          <c:order val="1"/>
          <c:tx>
            <c:strRef>
              <c:f>Denúncia_Protocolos_2026!$A$7</c:f>
              <c:strCache>
                <c:ptCount val="1"/>
                <c:pt idx="0">
                  <c:v>Não Recebidas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6"/>
          </c:marker>
          <c:cat>
            <c:numRef>
              <c:f>Denúncia_Protocolos_2026!$B$4:$M$4</c:f>
              <c:numCache>
                <c:formatCode>mmm\-yy</c:formatCode>
                <c:ptCount val="12"/>
                <c:pt idx="0">
                  <c:v>46357</c:v>
                </c:pt>
                <c:pt idx="1">
                  <c:v>46327</c:v>
                </c:pt>
                <c:pt idx="2">
                  <c:v>46296</c:v>
                </c:pt>
                <c:pt idx="3">
                  <c:v>46266</c:v>
                </c:pt>
                <c:pt idx="4">
                  <c:v>46235</c:v>
                </c:pt>
                <c:pt idx="5">
                  <c:v>46204</c:v>
                </c:pt>
                <c:pt idx="6">
                  <c:v>46174</c:v>
                </c:pt>
                <c:pt idx="7">
                  <c:v>46143</c:v>
                </c:pt>
                <c:pt idx="8">
                  <c:v>46113</c:v>
                </c:pt>
                <c:pt idx="9">
                  <c:v>46082</c:v>
                </c:pt>
                <c:pt idx="10">
                  <c:v>46054</c:v>
                </c:pt>
                <c:pt idx="11">
                  <c:v>46023</c:v>
                </c:pt>
              </c:numCache>
            </c:numRef>
          </c:cat>
          <c:val>
            <c:numRef>
              <c:f>Denúncia_Protocolos_2026!$B$7:$M$7</c:f>
              <c:numCache>
                <c:formatCode>General</c:formatCode>
                <c:ptCount val="12"/>
                <c:pt idx="3">
                  <c:v>337</c:v>
                </c:pt>
                <c:pt idx="4">
                  <c:v>302</c:v>
                </c:pt>
                <c:pt idx="5">
                  <c:v>293</c:v>
                </c:pt>
                <c:pt idx="6">
                  <c:v>307</c:v>
                </c:pt>
                <c:pt idx="7">
                  <c:v>369</c:v>
                </c:pt>
                <c:pt idx="8">
                  <c:v>293</c:v>
                </c:pt>
                <c:pt idx="9">
                  <c:v>328</c:v>
                </c:pt>
                <c:pt idx="10">
                  <c:v>247</c:v>
                </c:pt>
                <c:pt idx="11">
                  <c:v>290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EE8-432E-8ABA-45DED943F1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20271567"/>
        <c:axId val="1820270735"/>
      </c:lineChart>
      <c:valAx>
        <c:axId val="1820270735"/>
        <c:scaling>
          <c:orientation val="minMax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900" b="0" i="0" u="none" strike="noStrike" kern="1200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820271567"/>
        <c:crosses val="autoZero"/>
        <c:crossBetween val="between"/>
      </c:valAx>
      <c:dateAx>
        <c:axId val="1820271567"/>
        <c:scaling>
          <c:orientation val="minMax"/>
        </c:scaling>
        <c:delete val="0"/>
        <c:axPos val="b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mmm/yy" sourceLinked="0"/>
        <c:majorTickMark val="none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900" b="0" i="0" u="none" strike="noStrike" kern="1200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820270735"/>
        <c:crosses val="autoZero"/>
        <c:auto val="1"/>
        <c:lblOffset val="100"/>
        <c:baseTimeUnit val="months"/>
        <c:majorUnit val="1"/>
      </c:dateAx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800" b="1" i="0" u="none" strike="noStrike" kern="1200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9528" cap="flat">
      <a:solidFill>
        <a:srgbClr val="D9D9D9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pt-BR" sz="1000" b="0" i="0" u="none" strike="noStrike" kern="1200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400" b="0" i="0" u="none" strike="noStrike" kern="1200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t-BR" sz="1400" b="0" i="0" u="none" strike="noStrike" kern="1200" cap="none" spc="0" baseline="0">
                <a:solidFill>
                  <a:srgbClr val="333333"/>
                </a:solidFill>
                <a:uFillTx/>
                <a:latin typeface="Calibri"/>
                <a:ea typeface="Calibri"/>
                <a:cs typeface="Calibri"/>
              </a:rPr>
              <a:t>Linha do tempo protocolos - 2026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Denúncia_Protocolos_2026!$A$10</c:f>
              <c:strCache>
                <c:ptCount val="1"/>
                <c:pt idx="0">
                  <c:v>Total denúncias</c:v>
                </c:pt>
              </c:strCache>
            </c:strRef>
          </c:tx>
          <c:spPr>
            <a:ln>
              <a:noFill/>
            </a:ln>
            <a:effectLst/>
          </c:spPr>
          <c:marker>
            <c:symbol val="circle"/>
            <c:size val="9"/>
            <c:spPr>
              <a:solidFill>
                <a:schemeClr val="accent1">
                  <a:lumMod val="75000"/>
                </a:schemeClr>
              </a:solidFill>
              <a:effectLst/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907-4717-9C06-E6C85D554EF5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93F6-44E3-9226-11D5D2933540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1-93F6-44E3-9226-11D5D2933540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2-93F6-44E3-9226-11D5D2933540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3-93F6-44E3-9226-11D5D2933540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4-93F6-44E3-9226-11D5D2933540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5-93F6-44E3-9226-11D5D2933540}"/>
              </c:ext>
            </c:extLst>
          </c:dPt>
          <c:dPt>
            <c:idx val="7"/>
            <c:bubble3D val="0"/>
            <c:extLst>
              <c:ext xmlns:c16="http://schemas.microsoft.com/office/drawing/2014/chart" uri="{C3380CC4-5D6E-409C-BE32-E72D297353CC}">
                <c16:uniqueId val="{00000006-93F6-44E3-9226-11D5D2933540}"/>
              </c:ext>
            </c:extLst>
          </c:dPt>
          <c:dPt>
            <c:idx val="8"/>
            <c:bubble3D val="0"/>
            <c:extLst>
              <c:ext xmlns:c16="http://schemas.microsoft.com/office/drawing/2014/chart" uri="{C3380CC4-5D6E-409C-BE32-E72D297353CC}">
                <c16:uniqueId val="{00000007-93F6-44E3-9226-11D5D2933540}"/>
              </c:ext>
            </c:extLst>
          </c:dPt>
          <c:dPt>
            <c:idx val="9"/>
            <c:bubble3D val="0"/>
            <c:extLst>
              <c:ext xmlns:c16="http://schemas.microsoft.com/office/drawing/2014/chart" uri="{C3380CC4-5D6E-409C-BE32-E72D297353CC}">
                <c16:uniqueId val="{00000008-93F6-44E3-9226-11D5D2933540}"/>
              </c:ext>
            </c:extLst>
          </c:dPt>
          <c:dPt>
            <c:idx val="10"/>
            <c:bubble3D val="0"/>
            <c:extLst>
              <c:ext xmlns:c16="http://schemas.microsoft.com/office/drawing/2014/chart" uri="{C3380CC4-5D6E-409C-BE32-E72D297353CC}">
                <c16:uniqueId val="{00000009-93F6-44E3-9226-11D5D2933540}"/>
              </c:ext>
            </c:extLst>
          </c:dPt>
          <c:cat>
            <c:numRef>
              <c:f>Denúncia_Protocolos_2026!$B$4:$M$4</c:f>
              <c:numCache>
                <c:formatCode>mmm\-yy</c:formatCode>
                <c:ptCount val="12"/>
                <c:pt idx="0">
                  <c:v>46357</c:v>
                </c:pt>
                <c:pt idx="1">
                  <c:v>46327</c:v>
                </c:pt>
                <c:pt idx="2">
                  <c:v>46296</c:v>
                </c:pt>
                <c:pt idx="3">
                  <c:v>46266</c:v>
                </c:pt>
                <c:pt idx="4">
                  <c:v>46235</c:v>
                </c:pt>
                <c:pt idx="5">
                  <c:v>46204</c:v>
                </c:pt>
                <c:pt idx="6">
                  <c:v>46174</c:v>
                </c:pt>
                <c:pt idx="7">
                  <c:v>46143</c:v>
                </c:pt>
                <c:pt idx="8">
                  <c:v>46113</c:v>
                </c:pt>
                <c:pt idx="9">
                  <c:v>46082</c:v>
                </c:pt>
                <c:pt idx="10">
                  <c:v>46054</c:v>
                </c:pt>
                <c:pt idx="11">
                  <c:v>46023</c:v>
                </c:pt>
              </c:numCache>
            </c:numRef>
          </c:cat>
          <c:val>
            <c:numRef>
              <c:f>Denúncia_Protocolos_2026!$B$10:$M$10</c:f>
              <c:numCache>
                <c:formatCode>General</c:formatCode>
                <c:ptCount val="12"/>
                <c:pt idx="3">
                  <c:v>502</c:v>
                </c:pt>
                <c:pt idx="4">
                  <c:v>455</c:v>
                </c:pt>
                <c:pt idx="5">
                  <c:v>450</c:v>
                </c:pt>
                <c:pt idx="6">
                  <c:v>440</c:v>
                </c:pt>
                <c:pt idx="7">
                  <c:v>508</c:v>
                </c:pt>
                <c:pt idx="8">
                  <c:v>398</c:v>
                </c:pt>
                <c:pt idx="9">
                  <c:v>426</c:v>
                </c:pt>
                <c:pt idx="10">
                  <c:v>351</c:v>
                </c:pt>
                <c:pt idx="11">
                  <c:v>402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93F6-44E3-9226-11D5D2933540}"/>
            </c:ext>
          </c:extLst>
        </c:ser>
        <c:ser>
          <c:idx val="1"/>
          <c:order val="1"/>
          <c:tx>
            <c:strRef>
              <c:f>Denúncia_Protocolos_2026!$A$13</c:f>
              <c:strCache>
                <c:ptCount val="1"/>
                <c:pt idx="0">
                  <c:v>Convertidas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</c:marker>
          <c:cat>
            <c:numRef>
              <c:f>Denúncia_Protocolos_2026!$B$4:$M$4</c:f>
              <c:numCache>
                <c:formatCode>mmm\-yy</c:formatCode>
                <c:ptCount val="12"/>
                <c:pt idx="0">
                  <c:v>46357</c:v>
                </c:pt>
                <c:pt idx="1">
                  <c:v>46327</c:v>
                </c:pt>
                <c:pt idx="2">
                  <c:v>46296</c:v>
                </c:pt>
                <c:pt idx="3">
                  <c:v>46266</c:v>
                </c:pt>
                <c:pt idx="4">
                  <c:v>46235</c:v>
                </c:pt>
                <c:pt idx="5">
                  <c:v>46204</c:v>
                </c:pt>
                <c:pt idx="6">
                  <c:v>46174</c:v>
                </c:pt>
                <c:pt idx="7">
                  <c:v>46143</c:v>
                </c:pt>
                <c:pt idx="8">
                  <c:v>46113</c:v>
                </c:pt>
                <c:pt idx="9">
                  <c:v>46082</c:v>
                </c:pt>
                <c:pt idx="10">
                  <c:v>46054</c:v>
                </c:pt>
                <c:pt idx="11">
                  <c:v>46023</c:v>
                </c:pt>
              </c:numCache>
            </c:numRef>
          </c:cat>
          <c:val>
            <c:numRef>
              <c:f>Denúncia_Protocolos_2026!$B$13:$M$13</c:f>
              <c:numCache>
                <c:formatCode>General</c:formatCode>
                <c:ptCount val="12"/>
                <c:pt idx="3">
                  <c:v>620</c:v>
                </c:pt>
                <c:pt idx="4">
                  <c:v>583</c:v>
                </c:pt>
                <c:pt idx="5">
                  <c:v>501</c:v>
                </c:pt>
                <c:pt idx="6">
                  <c:v>401</c:v>
                </c:pt>
                <c:pt idx="7">
                  <c:v>531</c:v>
                </c:pt>
                <c:pt idx="8">
                  <c:v>637</c:v>
                </c:pt>
                <c:pt idx="9">
                  <c:v>714</c:v>
                </c:pt>
                <c:pt idx="10">
                  <c:v>606</c:v>
                </c:pt>
                <c:pt idx="11">
                  <c:v>559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93F6-44E3-9226-11D5D29335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20267823"/>
        <c:axId val="1820267407"/>
      </c:lineChart>
      <c:valAx>
        <c:axId val="1820267407"/>
        <c:scaling>
          <c:orientation val="minMax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900" b="0" i="0" u="none" strike="noStrike" kern="1200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820267823"/>
        <c:crosses val="autoZero"/>
        <c:crossBetween val="between"/>
      </c:valAx>
      <c:dateAx>
        <c:axId val="1820267823"/>
        <c:scaling>
          <c:orientation val="minMax"/>
        </c:scaling>
        <c:delete val="0"/>
        <c:axPos val="b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mmm/yy" sourceLinked="0"/>
        <c:majorTickMark val="out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900" b="0" i="0" u="none" strike="noStrike" kern="1200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820267407"/>
        <c:crosses val="autoZero"/>
        <c:auto val="1"/>
        <c:lblOffset val="100"/>
        <c:baseTimeUnit val="months"/>
        <c:majorUnit val="1"/>
      </c:dateAx>
      <c:spPr>
        <a:noFill/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800" b="1" i="0" u="none" strike="noStrike" kern="1200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9528" cap="flat">
      <a:solidFill>
        <a:srgbClr val="D9D9D9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pt-BR" sz="1000" b="0" i="0" u="none" strike="noStrike" kern="1200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100" b="1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t-BR" sz="1100" b="1" i="0" u="none" strike="noStrike" kern="1200" cap="none" spc="0" baseline="0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</a:rPr>
              <a:t>% Status - Protocolos aceitos como denúncias 2026</a:t>
            </a:r>
          </a:p>
        </c:rich>
      </c:tx>
      <c:layout>
        <c:manualLayout>
          <c:xMode val="edge"/>
          <c:yMode val="edge"/>
          <c:x val="0.12258811017215199"/>
          <c:y val="0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0.16674512919408263"/>
          <c:y val="0.11623805899387629"/>
          <c:w val="0.50790822831442251"/>
          <c:h val="0.76412942889715163"/>
        </c:manualLayout>
      </c:layout>
      <c:pieChart>
        <c:varyColors val="1"/>
        <c:ser>
          <c:idx val="0"/>
          <c:order val="0"/>
          <c:tx>
            <c:strRef>
              <c:f>Denúncia_Protocolos_2026!$N$4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rgbClr val="92D050"/>
              </a:solidFill>
              <a:ln w="19046">
                <a:solidFill>
                  <a:srgbClr val="FFFFFF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EF9-4122-A8AC-9C259AC734DE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 w="19046">
                <a:solidFill>
                  <a:srgbClr val="FFFFFF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EF9-4122-A8AC-9C259AC734D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lIns="0" tIns="0" rIns="0" bIns="0"/>
              <a:lstStyle/>
              <a:p>
                <a:pPr marL="0" marR="0" indent="0" algn="ctr" defTabSz="914400" fontAlgn="auto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tabLst/>
                  <a:defRPr sz="1100" b="1" i="0" u="none" strike="noStrike" kern="1200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eparator>; </c:separator>
            <c:showLeaderLines val="1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</c:ext>
            </c:extLst>
          </c:dLbls>
          <c:cat>
            <c:strRef>
              <c:f>Denúncia_Protocolos_2026!$A$6:$A$7</c:f>
              <c:strCache>
                <c:ptCount val="2"/>
                <c:pt idx="0">
                  <c:v>Recebidas</c:v>
                </c:pt>
                <c:pt idx="1">
                  <c:v>Não Recebidas</c:v>
                </c:pt>
              </c:strCache>
            </c:strRef>
          </c:cat>
          <c:val>
            <c:numRef>
              <c:f>Denúncia_Protocolos_2026!$N$6:$N$7</c:f>
              <c:numCache>
                <c:formatCode>General</c:formatCode>
                <c:ptCount val="2"/>
                <c:pt idx="0">
                  <c:v>1140</c:v>
                </c:pt>
                <c:pt idx="1">
                  <c:v>2766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EF9-4122-A8AC-9C259AC734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60"/>
      </c:pieChart>
      <c:spPr>
        <a:noFill/>
        <a:ln>
          <a:noFill/>
        </a:ln>
      </c:spPr>
    </c:plotArea>
    <c:legend>
      <c:legendPos val="r"/>
      <c:layout>
        <c:manualLayout>
          <c:xMode val="edge"/>
          <c:yMode val="edge"/>
          <c:x val="0.76689361527875732"/>
          <c:y val="0.23943797060133462"/>
          <c:w val="0.19161264493948449"/>
          <c:h val="0.45738485016252928"/>
        </c:manualLayout>
      </c:layout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9528" cap="flat">
      <a:solidFill>
        <a:srgbClr val="D9D9D9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pt-BR" sz="1000" b="0" i="0" u="none" strike="noStrike" kern="1200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4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t-BR" sz="1400" b="0" i="0" u="none" strike="noStrike" kern="1200" cap="none" spc="0" baseline="0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</a:rPr>
              <a:t>Protocolos aceitos como denúncias 2026 - tipologia</a:t>
            </a:r>
          </a:p>
        </c:rich>
      </c:tx>
      <c:layout>
        <c:manualLayout>
          <c:xMode val="edge"/>
          <c:yMode val="edge"/>
          <c:x val="0.22355524707997329"/>
          <c:y val="2.0453435519360765E-2"/>
        </c:manualLayout>
      </c:layout>
      <c:overlay val="0"/>
      <c:spPr>
        <a:noFill/>
        <a:ln>
          <a:noFill/>
        </a:ln>
      </c:spPr>
    </c:title>
    <c:autoTitleDeleted val="0"/>
    <c:view3D>
      <c:rotX val="14"/>
      <c:rotY val="19"/>
      <c:rAngAx val="0"/>
    </c:view3D>
    <c:floor>
      <c:thickness val="0"/>
      <c:spPr>
        <a:noFill/>
        <a:ln w="6345" cap="flat">
          <a:solidFill>
            <a:srgbClr val="000000"/>
          </a:solidFill>
          <a:prstDash val="solid"/>
          <a:round/>
        </a:ln>
      </c:spPr>
    </c:floor>
    <c:sideWall>
      <c:thickness val="0"/>
      <c:spPr>
        <a:noFill/>
        <a:ln w="9528">
          <a:solidFill>
            <a:srgbClr val="000000"/>
          </a:solidFill>
          <a:prstDash val="solid"/>
        </a:ln>
      </c:spPr>
    </c:sideWall>
    <c:backWall>
      <c:thickness val="0"/>
      <c:spPr>
        <a:noFill/>
        <a:ln w="9528">
          <a:solidFill>
            <a:srgbClr val="000000"/>
          </a:solidFill>
          <a:prstDash val="solid"/>
        </a:ln>
      </c:spPr>
    </c:backWall>
    <c:plotArea>
      <c:layout/>
      <c:bar3DChart>
        <c:barDir val="col"/>
        <c:grouping val="standard"/>
        <c:varyColors val="0"/>
        <c:ser>
          <c:idx val="0"/>
          <c:order val="0"/>
          <c:tx>
            <c:strRef>
              <c:f>Denúncia_Protocolos_2026!$A$49</c:f>
              <c:strCache>
                <c:ptCount val="1"/>
                <c:pt idx="0">
                  <c:v>Total indeferidas</c:v>
                </c:pt>
              </c:strCache>
            </c:strRef>
          </c:tx>
          <c:spPr>
            <a:solidFill>
              <a:srgbClr val="ED7D31"/>
            </a:solidFill>
            <a:ln>
              <a:noFill/>
            </a:ln>
          </c:spPr>
          <c:invertIfNegative val="0"/>
          <c:cat>
            <c:strRef>
              <c:f>Denúncia_Protocolos_2026!$B$35:$H$35</c:f>
              <c:strCache>
                <c:ptCount val="7"/>
                <c:pt idx="0">
                  <c:v>Assédio moral</c:v>
                </c:pt>
                <c:pt idx="1">
                  <c:v>Assédio sexual **</c:v>
                </c:pt>
                <c:pt idx="2">
                  <c:v>Denunciar conduta inadequada de Agente Público</c:v>
                </c:pt>
                <c:pt idx="3">
                  <c:v>Desvio de verbas, materiais e bens públicos</c:v>
                </c:pt>
                <c:pt idx="4">
                  <c:v>Ilegalidade na gestão pública municipal</c:v>
                </c:pt>
                <c:pt idx="5">
                  <c:v>Irregularidade da contratação e/ou gestão de serviço público</c:v>
                </c:pt>
                <c:pt idx="6">
                  <c:v>Total Geral</c:v>
                </c:pt>
              </c:strCache>
            </c:strRef>
          </c:cat>
          <c:val>
            <c:numRef>
              <c:f>Denúncia_Protocolos_2026!$B$49:$H$49</c:f>
              <c:numCache>
                <c:formatCode>General</c:formatCode>
                <c:ptCount val="7"/>
                <c:pt idx="0">
                  <c:v>277</c:v>
                </c:pt>
                <c:pt idx="1">
                  <c:v>66</c:v>
                </c:pt>
                <c:pt idx="2">
                  <c:v>1189</c:v>
                </c:pt>
                <c:pt idx="3">
                  <c:v>94</c:v>
                </c:pt>
                <c:pt idx="4">
                  <c:v>494</c:v>
                </c:pt>
                <c:pt idx="5">
                  <c:v>646</c:v>
                </c:pt>
                <c:pt idx="6">
                  <c:v>2766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F1-4171-925B-98AF38E48FA2}"/>
            </c:ext>
          </c:extLst>
        </c:ser>
        <c:ser>
          <c:idx val="1"/>
          <c:order val="1"/>
          <c:tx>
            <c:strRef>
              <c:f>Denúncia_Protocolos_2026!$A$64</c:f>
              <c:strCache>
                <c:ptCount val="1"/>
                <c:pt idx="0">
                  <c:v>Total deferidas</c:v>
                </c:pt>
              </c:strCache>
            </c:strRef>
          </c:tx>
          <c:spPr>
            <a:solidFill>
              <a:srgbClr val="BED1EA"/>
            </a:solidFill>
            <a:ln>
              <a:noFill/>
            </a:ln>
          </c:spPr>
          <c:invertIfNegative val="0"/>
          <c:cat>
            <c:strRef>
              <c:f>Denúncia_Protocolos_2026!$B$35:$H$35</c:f>
              <c:strCache>
                <c:ptCount val="7"/>
                <c:pt idx="0">
                  <c:v>Assédio moral</c:v>
                </c:pt>
                <c:pt idx="1">
                  <c:v>Assédio sexual **</c:v>
                </c:pt>
                <c:pt idx="2">
                  <c:v>Denunciar conduta inadequada de Agente Público</c:v>
                </c:pt>
                <c:pt idx="3">
                  <c:v>Desvio de verbas, materiais e bens públicos</c:v>
                </c:pt>
                <c:pt idx="4">
                  <c:v>Ilegalidade na gestão pública municipal</c:v>
                </c:pt>
                <c:pt idx="5">
                  <c:v>Irregularidade da contratação e/ou gestão de serviço público</c:v>
                </c:pt>
                <c:pt idx="6">
                  <c:v>Total Geral</c:v>
                </c:pt>
              </c:strCache>
            </c:strRef>
          </c:cat>
          <c:val>
            <c:numRef>
              <c:f>Denúncia_Protocolos_2026!$B$64:$H$64</c:f>
              <c:numCache>
                <c:formatCode>General</c:formatCode>
                <c:ptCount val="7"/>
                <c:pt idx="0">
                  <c:v>68</c:v>
                </c:pt>
                <c:pt idx="1">
                  <c:v>102</c:v>
                </c:pt>
                <c:pt idx="2">
                  <c:v>361</c:v>
                </c:pt>
                <c:pt idx="3">
                  <c:v>9</c:v>
                </c:pt>
                <c:pt idx="4">
                  <c:v>181</c:v>
                </c:pt>
                <c:pt idx="5">
                  <c:v>419</c:v>
                </c:pt>
                <c:pt idx="6">
                  <c:v>1140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F1-4171-925B-98AF38E48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shape val="box"/>
        <c:axId val="1820271151"/>
        <c:axId val="1820270319"/>
        <c:axId val="1789614527"/>
      </c:bar3DChart>
      <c:valAx>
        <c:axId val="1820270319"/>
        <c:scaling>
          <c:orientation val="minMax"/>
        </c:scaling>
        <c:delete val="0"/>
        <c:axPos val="l"/>
        <c:majorGridlines>
          <c:spPr>
            <a:ln w="9528" cap="flat">
              <a:solidFill>
                <a:srgbClr val="000000"/>
              </a:solidFill>
              <a:prstDash val="solid"/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900" b="0" i="0" u="none" strike="noStrike" kern="1200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820271151"/>
        <c:crosses val="autoZero"/>
        <c:crossBetween val="between"/>
      </c:valAx>
      <c:catAx>
        <c:axId val="1820271151"/>
        <c:scaling>
          <c:orientation val="minMax"/>
        </c:scaling>
        <c:delete val="0"/>
        <c:axPos val="b"/>
        <c:majorGridlines>
          <c:spPr>
            <a:ln w="9528" cap="flat">
              <a:solidFill>
                <a:srgbClr val="000000"/>
              </a:solidFill>
              <a:prstDash val="solid"/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900" b="0" i="0" u="none" strike="noStrike" kern="1200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820270319"/>
        <c:crosses val="autoZero"/>
        <c:auto val="1"/>
        <c:lblAlgn val="ctr"/>
        <c:lblOffset val="100"/>
        <c:noMultiLvlLbl val="0"/>
      </c:catAx>
      <c:serAx>
        <c:axId val="1789614527"/>
        <c:scaling>
          <c:orientation val="minMax"/>
        </c:scaling>
        <c:delete val="0"/>
        <c:axPos val="b"/>
        <c:majorGridlines>
          <c:spPr>
            <a:ln w="3172" cap="flat">
              <a:solidFill>
                <a:srgbClr val="000000"/>
              </a:solidFill>
              <a:prstDash val="solid"/>
              <a:round/>
            </a:ln>
          </c:spPr>
        </c:majorGridlines>
        <c:majorTickMark val="out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900" b="0" i="0" u="none" strike="noStrike" kern="1200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820270319"/>
        <c:crosses val="autoZero"/>
        <c:tickLblSkip val="1"/>
      </c:serAx>
      <c:spPr>
        <a:noFill/>
        <a:ln w="9528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8" cap="flat">
      <a:solidFill>
        <a:srgbClr val="D9D9D9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pt-BR" sz="1000" b="0" i="0" u="none" strike="noStrike" kern="1200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907020058075566E-2"/>
          <c:y val="0.19476961213181682"/>
          <c:w val="0.92022843770295581"/>
          <c:h val="0.77051556658311604"/>
        </c:manualLayout>
      </c:layout>
      <c:pieChart>
        <c:varyColors val="1"/>
        <c:ser>
          <c:idx val="0"/>
          <c:order val="0"/>
          <c:tx>
            <c:strRef>
              <c:f>Denúncia_Protocolos_2026!$Q$4</c:f>
              <c:strCache>
                <c:ptCount val="1"/>
                <c:pt idx="0">
                  <c:v>% Total 2026</c:v>
                </c:pt>
              </c:strCache>
            </c:strRef>
          </c:tx>
          <c:dPt>
            <c:idx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CDA6-489B-B0BB-A76831C6991E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3-CDA6-489B-B0BB-A76831C6991E}"/>
              </c:ext>
            </c:extLst>
          </c:dPt>
          <c:dLbls>
            <c:dLbl>
              <c:idx val="1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t-B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CDA6-489B-B0BB-A76831C6991E}"/>
                </c:ext>
              </c:extLst>
            </c:dLbl>
            <c:dLbl>
              <c:idx val="2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t-B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4-CDA6-489B-B0BB-A76831C6991E}"/>
                </c:ext>
              </c:extLst>
            </c:dLbl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pt-BR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Denúncia_Protocolos_2026!$A$6:$A$13</c15:sqref>
                  </c15:fullRef>
                </c:ext>
              </c:extLst>
              <c:f>(Denúncia_Protocolos_2026!$A$6:$A$8,Denúncia_Protocolos_2026!$A$13)</c:f>
              <c:strCache>
                <c:ptCount val="4"/>
                <c:pt idx="0">
                  <c:v>Recebidas</c:v>
                </c:pt>
                <c:pt idx="1">
                  <c:v>Não Recebidas</c:v>
                </c:pt>
                <c:pt idx="2">
                  <c:v>Canceladas</c:v>
                </c:pt>
                <c:pt idx="3">
                  <c:v>Convertidas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Denúncia_Protocolos_2026!$Q$6:$Q$13</c15:sqref>
                  </c15:fullRef>
                </c:ext>
              </c:extLst>
              <c:f>(Denúncia_Protocolos_2026!$Q$6:$Q$8,Denúncia_Protocolos_2026!$Q$13)</c:f>
              <c:numCache>
                <c:formatCode>0.00</c:formatCode>
                <c:ptCount val="4"/>
                <c:pt idx="0">
                  <c:v>12.549537648612946</c:v>
                </c:pt>
                <c:pt idx="1">
                  <c:v>30.449141347424042</c:v>
                </c:pt>
                <c:pt idx="2">
                  <c:v>0.28621752531924266</c:v>
                </c:pt>
                <c:pt idx="3">
                  <c:v>56.715103478643769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DA6-489B-B0BB-A76831C699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Denúncias - Unidades PMSP - SETEMBRO/2026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Denúncia_Unidades_Mensal_2026!$G$4:$G$82</c:f>
              <c:strCache>
                <c:ptCount val="79"/>
                <c:pt idx="0">
                  <c:v>Agência São Paulo de Desenvolvimento</c:v>
                </c:pt>
                <c:pt idx="1">
                  <c:v>AHMSP Autarquia Hospitalar Municipal</c:v>
                </c:pt>
                <c:pt idx="2">
                  <c:v>Casa Civil</c:v>
                </c:pt>
                <c:pt idx="3">
                  <c:v>Companhia Metropolitana de Habitação</c:v>
                </c:pt>
                <c:pt idx="4">
                  <c:v>Controladoria Geral do Município</c:v>
                </c:pt>
                <c:pt idx="5">
                  <c:v>Empresa de Cinema e Audiovisual de São Paulo</c:v>
                </c:pt>
                <c:pt idx="6">
                  <c:v>Empresa de Tecnologia da Informação e Comunicação do Município de São Paulo</c:v>
                </c:pt>
                <c:pt idx="7">
                  <c:v>Fundação Paulistana de Educação, Tecnologia e Cultura</c:v>
                </c:pt>
                <c:pt idx="8">
                  <c:v>Instituto de Previdência Municipal</c:v>
                </c:pt>
                <c:pt idx="9">
                  <c:v>São Paulo Obras</c:v>
                </c:pt>
                <c:pt idx="10">
                  <c:v>São Paulo Urbanismo</c:v>
                </c:pt>
                <c:pt idx="11">
                  <c:v>Secretaria de Relações Institucionais</c:v>
                </c:pt>
                <c:pt idx="12">
                  <c:v>Secretaria de Relações Internacionais</c:v>
                </c:pt>
                <c:pt idx="13">
                  <c:v>Secretaria Executiva de Comunicação</c:v>
                </c:pt>
                <c:pt idx="14">
                  <c:v>Secretaria Executiva de Mudanças Climáticas</c:v>
                </c:pt>
                <c:pt idx="15">
                  <c:v>Secretaria Executiva de Planejamento e Entregas Prioritárias</c:v>
                </c:pt>
                <c:pt idx="16">
                  <c:v>Secretaria Municipal da Pessoa com Deficiência</c:v>
                </c:pt>
                <c:pt idx="17">
                  <c:v>Secretaria Municipal das Subprefeituras</c:v>
                </c:pt>
                <c:pt idx="18">
                  <c:v>Secretaria Municipal de Desenvolvimento Econômico e Trabalho</c:v>
                </c:pt>
                <c:pt idx="19">
                  <c:v>Secretaria Municipal de Infraestrutura Urbana e Obras</c:v>
                </c:pt>
                <c:pt idx="20">
                  <c:v>Secretaria Municipal de Justiça</c:v>
                </c:pt>
                <c:pt idx="21">
                  <c:v>Secretaria Municipal de Planejamento e Eficiência</c:v>
                </c:pt>
                <c:pt idx="22">
                  <c:v>Secretaria Municipal de Urbanismo e Licenciamento</c:v>
                </c:pt>
                <c:pt idx="23">
                  <c:v>Subprefeitura Butantã</c:v>
                </c:pt>
                <c:pt idx="24">
                  <c:v>Subprefeitura Capela do Socorro</c:v>
                </c:pt>
                <c:pt idx="25">
                  <c:v>Subprefeitura Cidade Ademar</c:v>
                </c:pt>
                <c:pt idx="26">
                  <c:v>Subprefeitura Cidade Tiradentes</c:v>
                </c:pt>
                <c:pt idx="27">
                  <c:v>Subprefeitura Ermelino Matarazzo</c:v>
                </c:pt>
                <c:pt idx="28">
                  <c:v>Subprefeitura Itaim Paulista</c:v>
                </c:pt>
                <c:pt idx="29">
                  <c:v>Subprefeitura Jaçanã/Tremembé</c:v>
                </c:pt>
                <c:pt idx="30">
                  <c:v>Subprefeitura Parelheiros</c:v>
                </c:pt>
                <c:pt idx="31">
                  <c:v>Subprefeitura Perus</c:v>
                </c:pt>
                <c:pt idx="32">
                  <c:v>Subprefeitura Pirituba/Jaraguá</c:v>
                </c:pt>
                <c:pt idx="33">
                  <c:v>Subprefeitura Sapopemba</c:v>
                </c:pt>
                <c:pt idx="34">
                  <c:v>Subprefeitura Vila Mariana</c:v>
                </c:pt>
                <c:pt idx="35">
                  <c:v>Canceladas</c:v>
                </c:pt>
                <c:pt idx="36">
                  <c:v>FTMSP Fundação Theatro Municipal de São Paulo</c:v>
                </c:pt>
                <c:pt idx="37">
                  <c:v>Secretaria do Governo Municipal</c:v>
                </c:pt>
                <c:pt idx="38">
                  <c:v>Secretaria Municipal da Fazenda</c:v>
                </c:pt>
                <c:pt idx="39">
                  <c:v>Secretaria Municipal de Turismo</c:v>
                </c:pt>
                <c:pt idx="40">
                  <c:v>Subprefeitura Aricanduva</c:v>
                </c:pt>
                <c:pt idx="41">
                  <c:v>Subprefeitura Campo Limpo</c:v>
                </c:pt>
                <c:pt idx="42">
                  <c:v>Subprefeitura Casa Verde</c:v>
                </c:pt>
                <c:pt idx="43">
                  <c:v>Subprefeitura Guaianases</c:v>
                </c:pt>
                <c:pt idx="44">
                  <c:v>Subprefeitura Ipiranga</c:v>
                </c:pt>
                <c:pt idx="45">
                  <c:v>Subprefeitura Itaquera</c:v>
                </c:pt>
                <c:pt idx="46">
                  <c:v>Subprefeitura Jabaquara</c:v>
                </c:pt>
                <c:pt idx="47">
                  <c:v>Subprefeitura Lapa</c:v>
                </c:pt>
                <c:pt idx="48">
                  <c:v>Subprefeitura M'Boi Mirim</c:v>
                </c:pt>
                <c:pt idx="49">
                  <c:v>Subprefeitura Mooca</c:v>
                </c:pt>
                <c:pt idx="50">
                  <c:v>Subprefeitura Penha</c:v>
                </c:pt>
                <c:pt idx="51">
                  <c:v>Subprefeitura Pinheiros</c:v>
                </c:pt>
                <c:pt idx="52">
                  <c:v>Subprefeitura Santana/Tucuruvi</c:v>
                </c:pt>
                <c:pt idx="53">
                  <c:v>Subprefeitura Santo Amaro</c:v>
                </c:pt>
                <c:pt idx="54">
                  <c:v>Subprefeitura São Miguel Paulista</c:v>
                </c:pt>
                <c:pt idx="55">
                  <c:v>Subprefeitura Sé</c:v>
                </c:pt>
                <c:pt idx="56">
                  <c:v>Subprefeitura Vila Prudente</c:v>
                </c:pt>
                <c:pt idx="57">
                  <c:v>Secretaria Municipal de Cultura e Economia Criativa</c:v>
                </c:pt>
                <c:pt idx="58">
                  <c:v>Secretaria Municipal de Inovação e Tecnologia</c:v>
                </c:pt>
                <c:pt idx="59">
                  <c:v>Subprefeitura Freguesia/Brasilândia</c:v>
                </c:pt>
                <c:pt idx="60">
                  <c:v>Subprefeitura São Mateus</c:v>
                </c:pt>
                <c:pt idx="61">
                  <c:v>Coordenadoria de Limpeza Urbana**</c:v>
                </c:pt>
                <c:pt idx="62">
                  <c:v>Procuradoria Geral do Município</c:v>
                </c:pt>
                <c:pt idx="63">
                  <c:v>Secretaria Municipal de Habitação</c:v>
                </c:pt>
                <c:pt idx="64">
                  <c:v>Secretaria Municipal de Mobilidade Urbana e Transporte</c:v>
                </c:pt>
                <c:pt idx="65">
                  <c:v>Subprefeitura Vila Maria/Vila Guilherme</c:v>
                </c:pt>
                <c:pt idx="66">
                  <c:v>Secretaria Municipal de Esportes e Lazer</c:v>
                </c:pt>
                <c:pt idx="67">
                  <c:v>Secretaria Municipal de Gestão</c:v>
                </c:pt>
                <c:pt idx="68">
                  <c:v>Agência Reguladora de Serviços Públicos do Município</c:v>
                </c:pt>
                <c:pt idx="69">
                  <c:v>Companhia de Engenharia de Tráfego</c:v>
                </c:pt>
                <c:pt idx="70">
                  <c:v>Secretaria Municipal do Verde e Meio Ambiente</c:v>
                </c:pt>
                <c:pt idx="71">
                  <c:v>Secretaria Municipal de Direitos Humanos e Cidadania</c:v>
                </c:pt>
                <c:pt idx="72">
                  <c:v>Fora da competência da municipalidade</c:v>
                </c:pt>
                <c:pt idx="73">
                  <c:v>São Paulo Transportes</c:v>
                </c:pt>
                <c:pt idx="74">
                  <c:v>Secretaria Municipal de Assistência e Desenvolvimento Social</c:v>
                </c:pt>
                <c:pt idx="75">
                  <c:v>Secretaria Municipal de Segurança Urbana</c:v>
                </c:pt>
                <c:pt idx="76">
                  <c:v>Não identificado*</c:v>
                </c:pt>
                <c:pt idx="77">
                  <c:v>Secretaria Municipal da Saúde</c:v>
                </c:pt>
                <c:pt idx="78">
                  <c:v>Secretaria Municipal de Educação</c:v>
                </c:pt>
              </c:strCache>
            </c:strRef>
          </c:cat>
          <c:val>
            <c:numRef>
              <c:f>Denúncia_Unidades_Mensal_2026!$J$4:$J$82</c:f>
              <c:numCache>
                <c:formatCode>General</c:formatCode>
                <c:ptCount val="7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3</c:v>
                </c:pt>
                <c:pt idx="62">
                  <c:v>3</c:v>
                </c:pt>
                <c:pt idx="63">
                  <c:v>3</c:v>
                </c:pt>
                <c:pt idx="64">
                  <c:v>3</c:v>
                </c:pt>
                <c:pt idx="65">
                  <c:v>3</c:v>
                </c:pt>
                <c:pt idx="66">
                  <c:v>4</c:v>
                </c:pt>
                <c:pt idx="67">
                  <c:v>4</c:v>
                </c:pt>
                <c:pt idx="68">
                  <c:v>6</c:v>
                </c:pt>
                <c:pt idx="69">
                  <c:v>6</c:v>
                </c:pt>
                <c:pt idx="70">
                  <c:v>6</c:v>
                </c:pt>
                <c:pt idx="71">
                  <c:v>7</c:v>
                </c:pt>
                <c:pt idx="72">
                  <c:v>17</c:v>
                </c:pt>
                <c:pt idx="73">
                  <c:v>18</c:v>
                </c:pt>
                <c:pt idx="74">
                  <c:v>19</c:v>
                </c:pt>
                <c:pt idx="75">
                  <c:v>20</c:v>
                </c:pt>
                <c:pt idx="76">
                  <c:v>85</c:v>
                </c:pt>
                <c:pt idx="77">
                  <c:v>125</c:v>
                </c:pt>
                <c:pt idx="78">
                  <c:v>141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73-42C3-9306-603F7389E3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401933328"/>
        <c:axId val="401934160"/>
      </c:barChart>
      <c:catAx>
        <c:axId val="40193332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01934160"/>
        <c:crosses val="autoZero"/>
        <c:auto val="1"/>
        <c:lblAlgn val="ctr"/>
        <c:lblOffset val="100"/>
        <c:noMultiLvlLbl val="0"/>
      </c:catAx>
      <c:valAx>
        <c:axId val="401934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019333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85000"/>
      </a:schemeClr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none" strike="noStrike" kern="1200" spc="100" baseline="0">
                <a:solidFill>
                  <a:sysClr val="window" lastClr="FFFFFF">
                    <a:lumMod val="95000"/>
                  </a:sys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pt-BR" sz="1400" b="1" i="0" baseline="0">
                <a:effectLst/>
              </a:rPr>
              <a:t>Denúncias SETEMBRO/2026</a:t>
            </a:r>
            <a:endParaRPr lang="pt-BR" sz="1400">
              <a:effectLst/>
            </a:endParaRPr>
          </a:p>
        </c:rich>
      </c:tx>
      <c:layout>
        <c:manualLayout>
          <c:xMode val="edge"/>
          <c:yMode val="edge"/>
          <c:x val="0.19466455188359869"/>
          <c:y val="2.56594518617128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600" b="1" i="0" u="none" strike="noStrike" kern="1200" spc="100" baseline="0">
              <a:solidFill>
                <a:sysClr val="window" lastClr="FFFFFF">
                  <a:lumMod val="95000"/>
                </a:sys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9.8187090593426049E-2"/>
          <c:y val="0.16997914927178984"/>
          <c:w val="0.90055563809240824"/>
          <c:h val="0.72128313988963133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Denúncia_Unidades_Mensal_2026!$A$84:$D$84</c:f>
              <c:strCache>
                <c:ptCount val="4"/>
                <c:pt idx="0">
                  <c:v>DEFERIDAS</c:v>
                </c:pt>
                <c:pt idx="1">
                  <c:v>INDEFERIDAS</c:v>
                </c:pt>
                <c:pt idx="2">
                  <c:v>CANCELADAS</c:v>
                </c:pt>
                <c:pt idx="3">
                  <c:v>TOTAL</c:v>
                </c:pt>
              </c:strCache>
            </c:strRef>
          </c:cat>
          <c:val>
            <c:numRef>
              <c:f>Denúncia_Unidades_Mensal_2026!$A$85:$D$85</c:f>
              <c:numCache>
                <c:formatCode>General</c:formatCode>
                <c:ptCount val="4"/>
                <c:pt idx="0">
                  <c:v>165</c:v>
                </c:pt>
                <c:pt idx="1">
                  <c:v>337</c:v>
                </c:pt>
                <c:pt idx="2">
                  <c:v>0</c:v>
                </c:pt>
                <c:pt idx="3">
                  <c:v>502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77-4433-B526-F8D3E46699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59658240"/>
        <c:axId val="559649088"/>
      </c:barChart>
      <c:catAx>
        <c:axId val="559658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559649088"/>
        <c:crosses val="autoZero"/>
        <c:auto val="1"/>
        <c:lblAlgn val="ctr"/>
        <c:lblOffset val="100"/>
        <c:noMultiLvlLbl val="0"/>
      </c:catAx>
      <c:valAx>
        <c:axId val="559649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5596582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pt-BR" sz="1400" b="1" i="0" baseline="0">
                <a:effectLst/>
              </a:rPr>
              <a:t>Motivos de indeferimento SETEMBRO/2026</a:t>
            </a:r>
            <a:endParaRPr lang="pt-BR" sz="14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Denúncia_Unidades_Mensal_2026!$H$86:$H$89</c:f>
              <c:strCache>
                <c:ptCount val="4"/>
                <c:pt idx="0">
                  <c:v>Duplicidade de protocolo</c:v>
                </c:pt>
                <c:pt idx="1">
                  <c:v>Falta de informação</c:v>
                </c:pt>
                <c:pt idx="2">
                  <c:v>Fora da competência da Ouvidoria</c:v>
                </c:pt>
                <c:pt idx="3">
                  <c:v>Perda de objeto</c:v>
                </c:pt>
              </c:strCache>
            </c:strRef>
          </c:cat>
          <c:val>
            <c:numRef>
              <c:f>Denúncia_Unidades_Mensal_2026!$I$86:$I$89</c:f>
              <c:numCache>
                <c:formatCode>General</c:formatCode>
                <c:ptCount val="4"/>
                <c:pt idx="0">
                  <c:v>14</c:v>
                </c:pt>
                <c:pt idx="1">
                  <c:v>303</c:v>
                </c:pt>
                <c:pt idx="2">
                  <c:v>18</c:v>
                </c:pt>
                <c:pt idx="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C9-44B8-AEED-3D277423CC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936083631"/>
        <c:axId val="1936091535"/>
      </c:barChart>
      <c:catAx>
        <c:axId val="1936083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936091535"/>
        <c:crosses val="autoZero"/>
        <c:auto val="1"/>
        <c:lblAlgn val="ctr"/>
        <c:lblOffset val="100"/>
        <c:noMultiLvlLbl val="0"/>
      </c:catAx>
      <c:valAx>
        <c:axId val="19360915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9360836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400" b="1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t-BR" sz="1400" b="1" i="0" u="none" strike="noStrike" kern="1200" cap="none" spc="0" baseline="0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</a:rPr>
              <a:t>Linha do tempo - Protocolos e-SIC 2026</a:t>
            </a:r>
          </a:p>
        </c:rich>
      </c:tx>
      <c:layout>
        <c:manualLayout>
          <c:xMode val="edge"/>
          <c:yMode val="edge"/>
          <c:x val="0.15894340130560602"/>
          <c:y val="0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146106736657919"/>
          <c:y val="0.20738711071039484"/>
          <c:w val="0.58440608385490278"/>
          <c:h val="0.63228702108590529"/>
        </c:manualLayout>
      </c:layout>
      <c:lineChart>
        <c:grouping val="standard"/>
        <c:varyColors val="0"/>
        <c:ser>
          <c:idx val="0"/>
          <c:order val="0"/>
          <c:tx>
            <c:strRef>
              <c:f>'e-SIC_2026'!$B$5</c:f>
              <c:strCache>
                <c:ptCount val="1"/>
                <c:pt idx="0">
                  <c:v>Protocolos</c:v>
                </c:pt>
              </c:strCache>
            </c:strRef>
          </c:tx>
          <c:spPr>
            <a:ln>
              <a:noFill/>
            </a:ln>
          </c:spPr>
          <c:marker>
            <c:symbol val="square"/>
            <c:size val="7"/>
          </c:marker>
          <c:trendline>
            <c:spPr>
              <a:ln w="6345" cap="rnd">
                <a:solidFill>
                  <a:srgbClr val="000000"/>
                </a:solidFill>
                <a:prstDash val="solid"/>
                <a:round/>
              </a:ln>
            </c:spPr>
            <c:trendlineType val="linear"/>
            <c:dispRSqr val="0"/>
            <c:dispEq val="0"/>
          </c:trendline>
          <c:cat>
            <c:numRef>
              <c:f>'e-SIC_2026'!$A$6:$A$17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'e-SIC_2026'!$B$6:$B$17</c:f>
              <c:numCache>
                <c:formatCode>#,##0</c:formatCode>
                <c:ptCount val="12"/>
                <c:pt idx="0">
                  <c:v>959</c:v>
                </c:pt>
                <c:pt idx="1">
                  <c:v>830</c:v>
                </c:pt>
                <c:pt idx="2">
                  <c:v>964</c:v>
                </c:pt>
                <c:pt idx="3">
                  <c:v>916</c:v>
                </c:pt>
                <c:pt idx="4">
                  <c:v>1205</c:v>
                </c:pt>
                <c:pt idx="5">
                  <c:v>883</c:v>
                </c:pt>
                <c:pt idx="6">
                  <c:v>1099</c:v>
                </c:pt>
                <c:pt idx="7">
                  <c:v>1181</c:v>
                </c:pt>
                <c:pt idx="8">
                  <c:v>1312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69-40AD-AFF8-9026C95040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25391535"/>
        <c:axId val="1825391119"/>
      </c:lineChart>
      <c:lineChart>
        <c:grouping val="standard"/>
        <c:varyColors val="0"/>
        <c:ser>
          <c:idx val="1"/>
          <c:order val="1"/>
          <c:tx>
            <c:strRef>
              <c:f>'e-SIC_2026'!$C$5</c:f>
              <c:strCache>
                <c:ptCount val="1"/>
                <c:pt idx="0">
                  <c:v>Variação*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6"/>
          </c:marker>
          <c:dPt>
            <c:idx val="0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2-F669-40AD-AFF8-9026C9504043}"/>
              </c:ext>
            </c:extLst>
          </c:dPt>
          <c:dPt>
            <c:idx val="1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4-F669-40AD-AFF8-9026C9504043}"/>
              </c:ext>
            </c:extLst>
          </c:dPt>
          <c:dPt>
            <c:idx val="2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6-F669-40AD-AFF8-9026C9504043}"/>
              </c:ext>
            </c:extLst>
          </c:dPt>
          <c:dPt>
            <c:idx val="3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8-F669-40AD-AFF8-9026C9504043}"/>
              </c:ext>
            </c:extLst>
          </c:dPt>
          <c:dPt>
            <c:idx val="4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A-F669-40AD-AFF8-9026C9504043}"/>
              </c:ext>
            </c:extLst>
          </c:dPt>
          <c:dPt>
            <c:idx val="5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C-F669-40AD-AFF8-9026C9504043}"/>
              </c:ext>
            </c:extLst>
          </c:dPt>
          <c:dPt>
            <c:idx val="6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E-F669-40AD-AFF8-9026C9504043}"/>
              </c:ext>
            </c:extLst>
          </c:dPt>
          <c:dPt>
            <c:idx val="7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0-F669-40AD-AFF8-9026C9504043}"/>
              </c:ext>
            </c:extLst>
          </c:dPt>
          <c:dPt>
            <c:idx val="8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2-F669-40AD-AFF8-9026C9504043}"/>
              </c:ext>
            </c:extLst>
          </c:dPt>
          <c:dPt>
            <c:idx val="9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4-F669-40AD-AFF8-9026C9504043}"/>
              </c:ext>
            </c:extLst>
          </c:dPt>
          <c:dPt>
            <c:idx val="10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6-F669-40AD-AFF8-9026C9504043}"/>
              </c:ext>
            </c:extLst>
          </c:dPt>
          <c:dPt>
            <c:idx val="11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8-F669-40AD-AFF8-9026C9504043}"/>
              </c:ext>
            </c:extLst>
          </c:dPt>
          <c:cat>
            <c:numRef>
              <c:f>'e-SIC_2026'!$A$6:$A$17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'e-SIC_2026'!$C$6:$C$17</c:f>
              <c:numCache>
                <c:formatCode>0.00</c:formatCode>
                <c:ptCount val="12"/>
                <c:pt idx="0">
                  <c:v>56.699346405228759</c:v>
                </c:pt>
                <c:pt idx="1">
                  <c:v>-13.451511991657977</c:v>
                </c:pt>
                <c:pt idx="2">
                  <c:v>16.14457831325301</c:v>
                </c:pt>
                <c:pt idx="3">
                  <c:v>-4.9792531120331951</c:v>
                </c:pt>
                <c:pt idx="4">
                  <c:v>31.550218340611352</c:v>
                </c:pt>
                <c:pt idx="5">
                  <c:v>-26.721991701244814</c:v>
                </c:pt>
                <c:pt idx="6">
                  <c:v>24.462061155152888</c:v>
                </c:pt>
                <c:pt idx="7">
                  <c:v>7.4613284804367606</c:v>
                </c:pt>
                <c:pt idx="8">
                  <c:v>11.092294665537681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F669-40AD-AFF8-9026C95040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25394863"/>
        <c:axId val="1825393615"/>
      </c:lineChart>
      <c:valAx>
        <c:axId val="1825391119"/>
        <c:scaling>
          <c:orientation val="minMax"/>
        </c:scaling>
        <c:delete val="0"/>
        <c:axPos val="l"/>
        <c:majorGridlines>
          <c:spPr>
            <a:ln w="9528" cap="flat">
              <a:solidFill>
                <a:srgbClr val="000000"/>
              </a:solidFill>
              <a:prstDash val="solid"/>
              <a:round/>
            </a:ln>
          </c:spPr>
        </c:majorGridlines>
        <c:title>
          <c:tx>
            <c:rich>
              <a:bodyPr lIns="0" tIns="0" rIns="0" bIns="0"/>
              <a:lstStyle/>
              <a:p>
                <a:pPr marL="0" marR="0" indent="0" algn="ctr" defTabSz="914400" fontAlgn="auto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tabLst/>
                  <a:defRPr sz="1000" b="1" i="0" u="none" strike="noStrike" kern="1200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pt-BR" sz="1000" b="1" i="0" u="none" strike="noStrike" kern="1200" cap="none" spc="0" baseline="0">
                    <a:solidFill>
                      <a:srgbClr val="000000"/>
                    </a:solidFill>
                    <a:uFillTx/>
                    <a:latin typeface="Calibri"/>
                    <a:ea typeface="Calibri"/>
                    <a:cs typeface="Calibri"/>
                  </a:rPr>
                  <a:t>Protocolos</a:t>
                </a:r>
              </a:p>
            </c:rich>
          </c:tx>
          <c:layout>
            <c:manualLayout>
              <c:xMode val="edge"/>
              <c:yMode val="edge"/>
              <c:x val="1.8260537945577273E-4"/>
              <c:y val="0.38378668834827967"/>
            </c:manualLayout>
          </c:layout>
          <c:overlay val="0"/>
          <c:spPr>
            <a:noFill/>
            <a:ln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9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825391535"/>
        <c:crosses val="autoZero"/>
        <c:crossBetween val="between"/>
      </c:valAx>
      <c:dateAx>
        <c:axId val="1825391535"/>
        <c:scaling>
          <c:orientation val="minMax"/>
        </c:scaling>
        <c:delete val="0"/>
        <c:axPos val="b"/>
        <c:majorGridlines>
          <c:spPr>
            <a:ln w="9528" cap="flat">
              <a:solidFill>
                <a:srgbClr val="000000"/>
              </a:solidFill>
              <a:prstDash val="solid"/>
              <a:round/>
            </a:ln>
          </c:spPr>
        </c:majorGridlines>
        <c:numFmt formatCode="mmm/yy" sourceLinked="0"/>
        <c:majorTickMark val="none"/>
        <c:minorTickMark val="none"/>
        <c:tickLblPos val="nextTo"/>
        <c:spPr>
          <a:noFill/>
          <a:ln w="9528" cap="flat">
            <a:solidFill>
              <a:srgbClr val="000000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900" b="0" i="0" u="none" strike="noStrike" kern="1200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825391119"/>
        <c:crosses val="autoZero"/>
        <c:auto val="1"/>
        <c:lblOffset val="100"/>
        <c:baseTimeUnit val="months"/>
        <c:majorUnit val="1"/>
      </c:dateAx>
      <c:valAx>
        <c:axId val="1825393615"/>
        <c:scaling>
          <c:orientation val="minMax"/>
          <c:max val="100"/>
          <c:min val="-100"/>
        </c:scaling>
        <c:delete val="0"/>
        <c:axPos val="r"/>
        <c:numFmt formatCode="0.00" sourceLinked="1"/>
        <c:majorTickMark val="out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9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825394863"/>
        <c:crosses val="max"/>
        <c:crossBetween val="between"/>
      </c:valAx>
      <c:dateAx>
        <c:axId val="1825394863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1825393615"/>
        <c:crosses val="autoZero"/>
        <c:auto val="1"/>
        <c:lblOffset val="100"/>
        <c:baseTimeUnit val="months"/>
      </c:dateAx>
      <c:spPr>
        <a:noFill/>
        <a:ln>
          <a:noFill/>
        </a:ln>
      </c:spPr>
    </c:plotArea>
    <c:legend>
      <c:legendPos val="r"/>
      <c:layout>
        <c:manualLayout>
          <c:xMode val="edge"/>
          <c:yMode val="edge"/>
          <c:x val="0.78991452991452993"/>
          <c:y val="0.31004740169481521"/>
          <c:w val="0.21008547008547007"/>
          <c:h val="0.28746719582682623"/>
        </c:manualLayout>
      </c:layout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900" b="0" i="0" u="none" strike="noStrike" kern="1200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9528" cap="flat">
      <a:solidFill>
        <a:srgbClr val="D9D9D9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pt-BR" sz="1000" b="0" i="0" u="none" strike="noStrike" kern="1200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800" b="1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t-BR" sz="1800" b="1" i="0" u="none" strike="noStrike" kern="1200" cap="none" spc="0" baseline="0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</a:rPr>
              <a:t>10 órgãos + demandados - MÉDIA 2026</a:t>
            </a:r>
          </a:p>
        </c:rich>
      </c:tx>
      <c:layout>
        <c:manualLayout>
          <c:xMode val="edge"/>
          <c:yMode val="edge"/>
          <c:x val="0.16432979094396416"/>
          <c:y val="1.0498687664041995E-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0.25516491382633116"/>
          <c:y val="0.14752199282176343"/>
          <c:w val="0.56175797955325513"/>
          <c:h val="0.84337418452614688"/>
        </c:manualLayout>
      </c:layout>
      <c:pieChart>
        <c:varyColors val="1"/>
        <c:ser>
          <c:idx val="0"/>
          <c:order val="0"/>
          <c:tx>
            <c:strRef>
              <c:f>'e-SIC_2026'!$P$106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rgbClr val="3B64AD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3E7B-4EA4-A4E0-6700E718D50F}"/>
              </c:ext>
            </c:extLst>
          </c:dPt>
          <c:dPt>
            <c:idx val="1"/>
            <c:bubble3D val="0"/>
            <c:spPr>
              <a:solidFill>
                <a:srgbClr val="E2F0D9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3-3E7B-4EA4-A4E0-6700E718D50F}"/>
              </c:ext>
            </c:extLst>
          </c:dPt>
          <c:dPt>
            <c:idx val="2"/>
            <c:bubble3D val="0"/>
            <c:spPr>
              <a:solidFill>
                <a:srgbClr val="00FF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5-3E7B-4EA4-A4E0-6700E718D50F}"/>
              </c:ext>
            </c:extLst>
          </c:dPt>
          <c:dPt>
            <c:idx val="3"/>
            <c:bubble3D val="0"/>
            <c:spPr>
              <a:solidFill>
                <a:srgbClr val="E2AA00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7-3E7B-4EA4-A4E0-6700E718D50F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9-3E7B-4EA4-A4E0-6700E718D50F}"/>
              </c:ext>
            </c:extLst>
          </c:dPt>
          <c:dPt>
            <c:idx val="5"/>
            <c:bubble3D val="0"/>
            <c:spPr>
              <a:solidFill>
                <a:srgbClr val="62993E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B-3E7B-4EA4-A4E0-6700E718D50F}"/>
              </c:ext>
            </c:extLst>
          </c:dPt>
          <c:dPt>
            <c:idx val="6"/>
            <c:bubble3D val="0"/>
            <c:spPr>
              <a:solidFill>
                <a:srgbClr val="FFFF00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D-3E7B-4EA4-A4E0-6700E718D50F}"/>
              </c:ext>
            </c:extLst>
          </c:dPt>
          <c:dPt>
            <c:idx val="7"/>
            <c:bubble3D val="0"/>
            <c:spPr>
              <a:solidFill>
                <a:srgbClr val="FF00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F-3E7B-4EA4-A4E0-6700E718D50F}"/>
              </c:ext>
            </c:extLst>
          </c:dPt>
          <c:dPt>
            <c:idx val="8"/>
            <c:bubble3D val="0"/>
            <c:spPr>
              <a:solidFill>
                <a:srgbClr val="BFBFB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1-3E7B-4EA4-A4E0-6700E718D50F}"/>
              </c:ext>
            </c:extLst>
          </c:dPt>
          <c:dPt>
            <c:idx val="9"/>
            <c:bubble3D val="0"/>
            <c:spPr>
              <a:solidFill>
                <a:srgbClr val="FFF2CC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3-3E7B-4EA4-A4E0-6700E718D50F}"/>
              </c:ext>
            </c:extLst>
          </c:dPt>
          <c:dLbls>
            <c:dLbl>
              <c:idx val="0"/>
              <c:layout>
                <c:manualLayout>
                  <c:x val="-7.3808158987574424E-2"/>
                  <c:y val="0.1185354192930608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E7B-4EA4-A4E0-6700E718D50F}"/>
                </c:ext>
              </c:extLst>
            </c:dLbl>
            <c:dLbl>
              <c:idx val="6"/>
              <c:layout>
                <c:manualLayout>
                  <c:x val="7.9563591992799221E-2"/>
                  <c:y val="4.895777791555583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E7B-4EA4-A4E0-6700E718D50F}"/>
                </c:ext>
              </c:extLst>
            </c:dLbl>
            <c:dLbl>
              <c:idx val="7"/>
              <c:layout>
                <c:manualLayout>
                  <c:x val="4.7931262985720979E-2"/>
                  <c:y val="0.10210097753528841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3E7B-4EA4-A4E0-6700E718D50F}"/>
                </c:ext>
              </c:extLst>
            </c:dLbl>
            <c:dLbl>
              <c:idx val="8"/>
              <c:layout>
                <c:manualLayout>
                  <c:x val="4.3903521549342961E-2"/>
                  <c:y val="0.10488712532980618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3E7B-4EA4-A4E0-6700E718D50F}"/>
                </c:ext>
              </c:extLst>
            </c:dLbl>
            <c:dLbl>
              <c:idx val="9"/>
              <c:layout>
                <c:manualLayout>
                  <c:x val="9.7950155438487063E-3"/>
                  <c:y val="0.1014451540014191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3E7B-4EA4-A4E0-6700E718D50F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lIns="0" tIns="0" rIns="0" bIns="0"/>
              <a:lstStyle/>
              <a:p>
                <a:pPr marL="0" marR="0" indent="0" algn="ctr" defTabSz="914400" fontAlgn="auto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tabLst/>
                  <a:defRPr sz="1000" b="0" i="0" u="none" strike="noStrike" kern="1200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pt-B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</c:ext>
            </c:extLst>
          </c:dLbls>
          <c:cat>
            <c:strRef>
              <c:f>'e-SIC_2026'!$A$107:$A$116</c:f>
              <c:strCache>
                <c:ptCount val="10"/>
                <c:pt idx="0">
                  <c:v>SMS</c:v>
                </c:pt>
                <c:pt idx="1">
                  <c:v>CET</c:v>
                </c:pt>
                <c:pt idx="2">
                  <c:v>SME</c:v>
                </c:pt>
                <c:pt idx="3">
                  <c:v>SF</c:v>
                </c:pt>
                <c:pt idx="4">
                  <c:v>SPTrans</c:v>
                </c:pt>
                <c:pt idx="5">
                  <c:v>SMUL</c:v>
                </c:pt>
                <c:pt idx="6">
                  <c:v>SMSUB</c:v>
                </c:pt>
                <c:pt idx="7">
                  <c:v>SIURB</c:v>
                </c:pt>
                <c:pt idx="8">
                  <c:v>Subprefeitura Mooca</c:v>
                </c:pt>
                <c:pt idx="9">
                  <c:v>SEHAB</c:v>
                </c:pt>
              </c:strCache>
            </c:strRef>
          </c:cat>
          <c:val>
            <c:numRef>
              <c:f>'e-SIC_2026'!$N$107:$N$116</c:f>
              <c:numCache>
                <c:formatCode>General</c:formatCode>
                <c:ptCount val="10"/>
                <c:pt idx="0">
                  <c:v>1090</c:v>
                </c:pt>
                <c:pt idx="1">
                  <c:v>936</c:v>
                </c:pt>
                <c:pt idx="2">
                  <c:v>548</c:v>
                </c:pt>
                <c:pt idx="3">
                  <c:v>518</c:v>
                </c:pt>
                <c:pt idx="4">
                  <c:v>466</c:v>
                </c:pt>
                <c:pt idx="5">
                  <c:v>419</c:v>
                </c:pt>
                <c:pt idx="6">
                  <c:v>359</c:v>
                </c:pt>
                <c:pt idx="7">
                  <c:v>316</c:v>
                </c:pt>
                <c:pt idx="8">
                  <c:v>313</c:v>
                </c:pt>
                <c:pt idx="9">
                  <c:v>276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3E7B-4EA4-A4E0-6700E718D5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60"/>
      </c:pieChart>
      <c:spPr>
        <a:noFill/>
        <a:ln>
          <a:noFill/>
        </a:ln>
      </c:spPr>
    </c:plotArea>
    <c:plotVisOnly val="1"/>
    <c:dispBlanksAs val="gap"/>
    <c:showDLblsOverMax val="0"/>
  </c:chart>
  <c:spPr>
    <a:solidFill>
      <a:srgbClr val="FFFFFF"/>
    </a:solidFill>
    <a:ln w="9528" cap="flat">
      <a:solidFill>
        <a:srgbClr val="D9D9D9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pt-BR" sz="1000" b="0" i="0" u="none" strike="noStrike" kern="1200" baseline="0">
          <a:solidFill>
            <a:srgbClr val="FF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400" b="1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t-BR" sz="1400" b="1" i="0" u="none" strike="noStrike" kern="1200" cap="none" spc="0" baseline="0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</a:rPr>
              <a:t>Instância de decisões - Setembro 2026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109692649365569E-2"/>
          <c:y val="0.12778639104220499"/>
          <c:w val="0.82488499588439013"/>
          <c:h val="0.75444193506819401"/>
        </c:manualLayout>
      </c:layout>
      <c:areaChart>
        <c:grouping val="standard"/>
        <c:varyColors val="0"/>
        <c:ser>
          <c:idx val="0"/>
          <c:order val="0"/>
          <c:tx>
            <c:strRef>
              <c:f>'e-SIC_2026'!$W$22</c:f>
              <c:strCache>
                <c:ptCount val="1"/>
                <c:pt idx="0">
                  <c:v>set/26</c:v>
                </c:pt>
              </c:strCache>
            </c:strRef>
          </c:tx>
          <c:spPr>
            <a:ln w="25400">
              <a:noFill/>
            </a:ln>
          </c:spPr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'e-SIC_2026'!$AI$2:$AI$6</c:f>
              <c:strCache>
                <c:ptCount val="5"/>
                <c:pt idx="0">
                  <c:v>Decisões iniciais</c:v>
                </c:pt>
                <c:pt idx="1">
                  <c:v>Decisões 1ª instância</c:v>
                </c:pt>
                <c:pt idx="2">
                  <c:v>Decisões 2ª instância</c:v>
                </c:pt>
                <c:pt idx="3">
                  <c:v>Recurso de Ofício (RO)</c:v>
                </c:pt>
                <c:pt idx="4">
                  <c:v>Decisões 3ª instância</c:v>
                </c:pt>
              </c:strCache>
            </c:strRef>
          </c:cat>
          <c:val>
            <c:numRef>
              <c:f>('e-SIC_2026'!$W$27,'e-SIC_2026'!$W$33,'e-SIC_2026'!$W$39,'e-SIC_2026'!$W$42,'e-SIC_2026'!$W$46)</c:f>
              <c:numCache>
                <c:formatCode>General</c:formatCode>
                <c:ptCount val="5"/>
                <c:pt idx="0">
                  <c:v>1243</c:v>
                </c:pt>
                <c:pt idx="1">
                  <c:v>143</c:v>
                </c:pt>
                <c:pt idx="2">
                  <c:v>78</c:v>
                </c:pt>
                <c:pt idx="3">
                  <c:v>94</c:v>
                </c:pt>
                <c:pt idx="4">
                  <c:v>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96-4665-B283-87D033CC5B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20268655"/>
        <c:axId val="1820268239"/>
      </c:areaChart>
      <c:valAx>
        <c:axId val="1820268239"/>
        <c:scaling>
          <c:orientation val="minMax"/>
          <c:max val="1300"/>
          <c:min val="0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900" b="0" i="0" u="none" strike="noStrike" kern="1200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820268655"/>
        <c:crosses val="autoZero"/>
        <c:crossBetween val="midCat"/>
        <c:majorUnit val="250"/>
      </c:valAx>
      <c:catAx>
        <c:axId val="1820268655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900" b="0" i="0" u="none" strike="noStrike" kern="1200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820268239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plotVisOnly val="1"/>
    <c:dispBlanksAs val="zero"/>
    <c:showDLblsOverMax val="0"/>
  </c:chart>
  <c:spPr>
    <a:solidFill>
      <a:srgbClr val="FFFFFF"/>
    </a:solidFill>
    <a:ln w="9528" cap="flat">
      <a:solidFill>
        <a:srgbClr val="D9D9D9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pt-BR" sz="1000" b="0" i="0" u="none" strike="noStrike" kern="1200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r>
              <a:rPr lang="pt-BR" sz="1200">
                <a:solidFill>
                  <a:srgbClr val="002060"/>
                </a:solidFill>
              </a:rPr>
              <a:t>Canal de Entrada </a:t>
            </a:r>
            <a:r>
              <a:rPr lang="pt-BR" sz="1200" b="1" i="0" u="none" strike="noStrike" baseline="0">
                <a:effectLst/>
              </a:rPr>
              <a:t>- Setembro/2026</a:t>
            </a:r>
            <a:endParaRPr lang="pt-BR" sz="1200">
              <a:solidFill>
                <a:srgbClr val="00206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rgbClr val="00206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24D-40B2-A46E-4CD81EDF1B8F}"/>
              </c:ext>
            </c:extLst>
          </c:dPt>
          <c:dLbls>
            <c:dLbl>
              <c:idx val="0"/>
              <c:layout>
                <c:manualLayout>
                  <c:x val="-5.556649168853893E-3"/>
                  <c:y val="-0.3680238407699038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24D-40B2-A46E-4CD81EDF1B8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00206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Alteração_de_Processo!$D$33</c:f>
              <c:strCache>
                <c:ptCount val="1"/>
                <c:pt idx="0">
                  <c:v>PORTAL</c:v>
                </c:pt>
              </c:strCache>
            </c:strRef>
          </c:cat>
          <c:val>
            <c:numRef>
              <c:f>Alteração_de_Processo!$E$33</c:f>
              <c:numCache>
                <c:formatCode>General</c:formatCode>
                <c:ptCount val="1"/>
                <c:pt idx="0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4D-40B2-A46E-4CD81EDF1B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shape val="box"/>
        <c:axId val="888759711"/>
        <c:axId val="888746399"/>
        <c:axId val="0"/>
      </c:bar3DChart>
      <c:valAx>
        <c:axId val="88874639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888759711"/>
        <c:crosses val="autoZero"/>
        <c:crossBetween val="between"/>
      </c:valAx>
      <c:catAx>
        <c:axId val="88875971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cap="all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888746399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r>
              <a:rPr lang="pt-BR" sz="1200">
                <a:solidFill>
                  <a:srgbClr val="002060"/>
                </a:solidFill>
              </a:rPr>
              <a:t>Status Atual -</a:t>
            </a:r>
            <a:r>
              <a:rPr lang="pt-BR" sz="1200" baseline="0">
                <a:solidFill>
                  <a:srgbClr val="002060"/>
                </a:solidFill>
              </a:rPr>
              <a:t> Setembro</a:t>
            </a:r>
            <a:r>
              <a:rPr lang="pt-BR" sz="1200" b="1" i="0" u="none" strike="noStrike" baseline="0">
                <a:effectLst/>
              </a:rPr>
              <a:t>/2026</a:t>
            </a:r>
            <a:endParaRPr lang="pt-BR" sz="1200">
              <a:solidFill>
                <a:srgbClr val="00206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rgbClr val="00206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Alteração_de_Processo!$D$30:$D$32</c:f>
              <c:strCache>
                <c:ptCount val="3"/>
                <c:pt idx="0">
                  <c:v>CANCELADA</c:v>
                </c:pt>
                <c:pt idx="1">
                  <c:v>EM ANDAMENTO</c:v>
                </c:pt>
                <c:pt idx="2">
                  <c:v>FINALIZADA</c:v>
                </c:pt>
              </c:strCache>
            </c:strRef>
          </c:cat>
          <c:val>
            <c:numRef>
              <c:f>Alteração_de_Processo!$E$30:$E$32</c:f>
              <c:numCache>
                <c:formatCode>General</c:formatCode>
                <c:ptCount val="3"/>
                <c:pt idx="0">
                  <c:v>0</c:v>
                </c:pt>
                <c:pt idx="1">
                  <c:v>6</c:v>
                </c:pt>
                <c:pt idx="2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8D-48B9-B89E-2807E695ED3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045780736"/>
        <c:axId val="1045781984"/>
      </c:barChart>
      <c:catAx>
        <c:axId val="1045780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45781984"/>
        <c:crosses val="autoZero"/>
        <c:auto val="1"/>
        <c:lblAlgn val="ctr"/>
        <c:lblOffset val="100"/>
        <c:noMultiLvlLbl val="0"/>
      </c:catAx>
      <c:valAx>
        <c:axId val="1045781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457807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size">
        <cx:f>_xlchart.v1.1</cx:f>
      </cx:numDim>
    </cx:data>
  </cx:chartData>
  <cx:chart>
    <cx:title pos="t" align="ctr" overlay="0">
      <cx:tx>
        <cx:rich>
          <a:bodyPr spcFirstLastPara="1" vertOverflow="ellipsis" wrap="square" lIns="0" tIns="0" rIns="0" bIns="0" anchor="ctr" anchorCtr="1"/>
          <a:lstStyle/>
          <a:p>
            <a:r>
              <a:rPr lang="pt-BR" sz="1200" b="1" i="0" baseline="0">
                <a:solidFill>
                  <a:schemeClr val="accent5">
                    <a:lumMod val="50000"/>
                  </a:schemeClr>
                </a:solidFill>
                <a:effectLst/>
                <a:latin typeface="+mn-lt"/>
              </a:rPr>
              <a:t>Total Mensal - 2026</a:t>
            </a:r>
            <a:endParaRPr lang="pt-BR" sz="1200">
              <a:solidFill>
                <a:schemeClr val="accent5">
                  <a:lumMod val="50000"/>
                </a:schemeClr>
              </a:solidFill>
              <a:effectLst/>
              <a:latin typeface="+mn-lt"/>
            </a:endParaRPr>
          </a:p>
        </cx:rich>
      </cx:tx>
    </cx:title>
    <cx:plotArea>
      <cx:plotAreaRegion>
        <cx:series layoutId="treemap" uniqueId="{DA9B724C-DF07-4429-94DF-DEB6C99DA561}"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</cx:chart>
  <cx:spPr>
    <a:ln>
      <a:solidFill>
        <a:schemeClr val="tx1"/>
      </a:solidFill>
    </a:ln>
  </cx:spPr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4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bg1"/>
    </cs:fontRef>
    <cs:defRPr sz="900" kern="1200"/>
    <cs:bodyPr lIns="38100" tIns="19050" rIns="38100" bIns="19050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  <a:lumOff val="10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chart" Target="../charts/chart18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6.xml"/><Relationship Id="rId2" Type="http://schemas.openxmlformats.org/officeDocument/2006/relationships/chart" Target="../charts/chart25.xml"/><Relationship Id="rId1" Type="http://schemas.openxmlformats.org/officeDocument/2006/relationships/chart" Target="../charts/chart24.xml"/><Relationship Id="rId5" Type="http://schemas.openxmlformats.org/officeDocument/2006/relationships/chart" Target="../charts/chart28.xml"/><Relationship Id="rId4" Type="http://schemas.openxmlformats.org/officeDocument/2006/relationships/chart" Target="../charts/chart27.xml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4.xml"/><Relationship Id="rId2" Type="http://schemas.openxmlformats.org/officeDocument/2006/relationships/chart" Target="../charts/chart33.xml"/><Relationship Id="rId1" Type="http://schemas.openxmlformats.org/officeDocument/2006/relationships/chart" Target="../charts/chart32.xml"/></Relationships>
</file>

<file path=xl/drawings/_rels/drawing19.xml.rels><?xml version="1.0" encoding="UTF-8" standalone="yes"?>
<Relationships xmlns="http://schemas.openxmlformats.org/package/2006/relationships"><Relationship Id="rId3" Type="http://schemas.microsoft.com/office/2014/relationships/chartEx" Target="../charts/chartEx1.xml"/><Relationship Id="rId2" Type="http://schemas.openxmlformats.org/officeDocument/2006/relationships/chart" Target="../charts/chart36.xml"/><Relationship Id="rId1" Type="http://schemas.openxmlformats.org/officeDocument/2006/relationships/chart" Target="../charts/chart35.xml"/><Relationship Id="rId4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888682" cy="14468474"/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0"/>
          <a:ext cx="9888682" cy="14468474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pt-BR" sz="11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Ouvidoria Geral do Município</a:t>
          </a:r>
          <a:endParaRPr lang="pt-BR" sz="11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endParaRPr lang="pt-BR" sz="1100" b="1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pt-BR" sz="85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Relatório de Setembro de 2026</a:t>
          </a:r>
        </a:p>
        <a:p>
          <a:pPr algn="ctr"/>
          <a:endParaRPr lang="pt-BR" sz="900" b="1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/>
          <a:r>
            <a:rPr lang="pt-BR" sz="9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A Controladoria Geral do Município de São Paulo, por meio da Ouvidoria Geral do Município, em conformidade com o Decreto 58.426/2018, que institui a política de defesa do usuário dos serviços públicos, sistematiza e divulga, relatórios mensais, trimestrais e anuais. Esses relatórios consolidam dados e monitoram indicadores de satisfação, promovendo medidas para correção e prevenção de falhas na prestação dos serviços públicos.</a:t>
          </a:r>
        </a:p>
        <a:p>
          <a:endParaRPr lang="pt-BR" sz="9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900" b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No mês de setembro de 2026 a Ouvidoria </a:t>
          </a:r>
          <a:r>
            <a:rPr lang="pt-BR" sz="9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registrou </a:t>
          </a:r>
          <a:r>
            <a:rPr lang="pt-BR" sz="9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6.244</a:t>
          </a:r>
          <a:r>
            <a:rPr lang="pt-BR" sz="9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protocolos </a:t>
          </a:r>
          <a:r>
            <a:rPr lang="pt-BR" sz="9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formalizados em </a:t>
          </a:r>
          <a:r>
            <a:rPr lang="pt-BR" sz="9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atendimentos presenciais, por telefone na Central SP 156 (opção5), formulário eletrônico (Portal SP 156), e-mails e cartas.</a:t>
          </a:r>
        </a:p>
        <a:p>
          <a:endParaRPr lang="pt-BR" sz="9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9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</a:t>
          </a:r>
          <a:r>
            <a:rPr lang="pt-BR" sz="9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Do total registrado constata-se em 01 de outubro de 2026, que 54,8% foram finalizados com a orientação e resposta aos cidadãos (ãs), 41,8% estão em andamento (aguardando complemento de informações do cidadão ou com processo autuado) e 3,4% estão no prazo de</a:t>
          </a:r>
          <a:r>
            <a:rPr lang="pt-BR" sz="9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análise</a:t>
          </a:r>
          <a:r>
            <a:rPr lang="pt-BR" sz="9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 </a:t>
          </a:r>
        </a:p>
        <a:p>
          <a:endParaRPr lang="pt-BR" sz="90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90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90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90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90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900"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pt-BR" sz="90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90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90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90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90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90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90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90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90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90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90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90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90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90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900"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r>
            <a:rPr lang="pt-BR" sz="9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</a:t>
          </a:r>
        </a:p>
        <a:p>
          <a:pPr algn="l"/>
          <a:r>
            <a:rPr lang="pt-BR" sz="9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Principais Variações nos Assuntos e Subprefeituras</a:t>
          </a:r>
        </a:p>
        <a:p>
          <a:endParaRPr lang="pt-BR" sz="9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9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 presente relatório inclui a estatística das 10 maiores variações no quesito assunto e unidade.         </a:t>
          </a:r>
        </a:p>
        <a:p>
          <a:endParaRPr lang="pt-BR" sz="85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pt-BR" sz="85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pt-BR" sz="85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pt-BR" sz="85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pt-BR" sz="85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pt-BR" sz="85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pt-BR" sz="85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pt-BR" sz="85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pt-BR" sz="85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pt-BR" sz="85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pt-BR" sz="85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pt-BR" sz="85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pt-BR" sz="85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pt-BR" sz="85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pt-BR" sz="85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pt-BR" sz="85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pt-BR" sz="85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pt-BR" sz="85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pt-BR" sz="85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pt-BR" sz="85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pt-BR" sz="85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pt-BR" sz="85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pt-BR" sz="85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1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                                       </a:t>
          </a:r>
        </a:p>
        <a:p>
          <a:pPr eaLnBrk="1" fontAlgn="auto" latinLnBrk="0" hangingPunct="1"/>
          <a:r>
            <a:rPr lang="pt-BR" sz="9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</a:t>
          </a:r>
          <a:r>
            <a:rPr lang="pt-BR" sz="900" b="1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pt-BR" sz="9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 maior variação de aumento em setembro/26 entre os dez assuntos mais demandados, foi </a:t>
          </a:r>
          <a:r>
            <a:rPr lang="pt-BR" sz="9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"Buraco e Pavimentação" </a:t>
          </a:r>
          <a:r>
            <a:rPr lang="pt-BR" sz="900" b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com aumento de 24,31%.</a:t>
          </a:r>
          <a:r>
            <a:rPr lang="pt-BR" sz="900" b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Para efeito deste relatório, entende-se por “Buraco e Pavimentação” as manifestações relacionadas à pavimentação de vias não asfaltadas, reparos em pontes, viadutos e túneis, além de solicitações de tapa-buraco e correção de imperfeições no asfalto.</a:t>
          </a:r>
        </a:p>
        <a:p>
          <a:pPr eaLnBrk="1" fontAlgn="auto" latinLnBrk="0" hangingPunct="1"/>
          <a:endParaRPr lang="pt-BR" sz="900" b="0" baseline="0">
            <a:solidFill>
              <a:srgbClr val="FF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900" b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A maior variação de </a:t>
          </a:r>
          <a:r>
            <a:rPr lang="pt-BR" sz="900">
              <a:latin typeface="Arial" panose="020B0604020202020204" pitchFamily="34" charset="0"/>
              <a:cs typeface="Arial" panose="020B0604020202020204" pitchFamily="34" charset="0"/>
            </a:rPr>
            <a:t>redução </a:t>
          </a:r>
          <a:r>
            <a:rPr lang="pt-BR" sz="900" b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em setembro/26 entre os dez assuntos mais demandados, foi </a:t>
          </a:r>
          <a:r>
            <a:rPr lang="pt-BR" sz="900" b="1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"Poluição sonora - PSIU</a:t>
          </a:r>
          <a:r>
            <a:rPr lang="pt-BR" sz="9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"</a:t>
          </a:r>
          <a:r>
            <a:rPr lang="pt-BR" sz="900" b="1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pt-BR" sz="900" b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com diminuição de 18,48%. Para efeito desse relatório entende-se como "Poluição Sonora - PSIU", as manifestações referentes à fiscalização de ruídos excessivos em estabelecimentos comerciais, som proveniente de veículos automotores estacionados e ruído proveniente de obras particulares.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t-BR" sz="900" b="0" baseline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9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</a:t>
          </a:r>
          <a:r>
            <a:rPr lang="pt-BR" sz="9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Os gráficos abaixo demonstram as 10 Subprefeituras mais solicitadas de</a:t>
          </a:r>
          <a:r>
            <a:rPr lang="pt-BR" sz="9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setembro</a:t>
          </a:r>
          <a:r>
            <a:rPr lang="pt-BR" sz="9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2026 e os 10 assuntos mais demandados entre</a:t>
          </a:r>
          <a:r>
            <a:rPr lang="pt-BR" sz="9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pt-BR" sz="9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essas Subprefeituras. </a:t>
          </a:r>
          <a:r>
            <a:rPr lang="pt-B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	</a:t>
          </a:r>
        </a:p>
        <a:p>
          <a:endParaRPr lang="pt-BR" sz="85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85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85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85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85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85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85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85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85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85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85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85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85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85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85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85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85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85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85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85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85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85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85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85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9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900" b="1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</a:t>
          </a:r>
          <a:r>
            <a:rPr lang="pt-BR" sz="900" b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Denúncias</a:t>
          </a:r>
          <a:endParaRPr lang="pt-BR" sz="9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pt-BR" sz="9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90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</a:t>
          </a:r>
          <a:r>
            <a:rPr lang="pt-BR" sz="9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 Ouvidoria Geral recebe as denúncias classificadas em seis naturezas: a) conduta inadequada de servidor público, b) desconformidade legal, c) contratação e/ou gestão de serviço público, d) assédio moral, e) assédio sexual e f) zelo com verbas, materiais e bens públicos. O (a) cidadão (ã) muitas vezes registra sua manifestação utilizando a expressão “denúncia” quando, na verdade, trata-se de um descumprimento daprestação do serviço. Assim, foram registradas, em setembro/26, via canais de atendimento da Ouvidoria do Município de São Paulo </a:t>
          </a:r>
          <a:r>
            <a:rPr lang="pt-BR" sz="900" b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502 </a:t>
          </a:r>
          <a:r>
            <a:rPr lang="pt-BR" sz="9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manifestações, sendo encaminhadas </a:t>
          </a:r>
          <a:r>
            <a:rPr lang="pt-BR" sz="900" b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165</a:t>
          </a:r>
          <a:r>
            <a:rPr lang="pt-BR" sz="900" b="1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pt-BR" sz="9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como denúncia, as quais podem ser apuradas pela Corregedoria da Controladoria Geral do Município.</a:t>
          </a:r>
        </a:p>
        <a:p>
          <a:endParaRPr lang="pt-BR" sz="900" b="1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900" b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Pedidos de informação e-Sic</a:t>
          </a:r>
          <a:endParaRPr lang="pt-BR" sz="9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pt-BR" sz="9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9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No mês de setembro/26 entraram </a:t>
          </a:r>
          <a:r>
            <a:rPr lang="pt-BR" sz="900" b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1.312 </a:t>
          </a:r>
          <a:r>
            <a:rPr lang="pt-BR" sz="9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pedidos de acesso à informação. Em comparação com o mês anterior houve um</a:t>
          </a:r>
          <a:r>
            <a:rPr lang="pt-BR" sz="90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aumento</a:t>
          </a:r>
          <a:r>
            <a:rPr lang="pt-BR" sz="9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</a:t>
          </a:r>
          <a:r>
            <a:rPr lang="pt-BR" sz="900" b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11,09%</a:t>
          </a:r>
          <a:r>
            <a:rPr lang="pt-BR" sz="90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pt-BR" sz="9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considerando que em</a:t>
          </a:r>
          <a:r>
            <a:rPr lang="pt-BR" sz="90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agosto de 2026</a:t>
          </a:r>
          <a:r>
            <a:rPr lang="pt-BR" sz="9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foram registrados 1.181</a:t>
          </a:r>
          <a:r>
            <a:rPr lang="pt-BR" sz="900" b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pt-BR" sz="9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pedidos de informação.</a:t>
          </a:r>
          <a:endParaRPr lang="pt-BR" sz="9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85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85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85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85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85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0</xdr:col>
      <xdr:colOff>0</xdr:colOff>
      <xdr:row>76</xdr:row>
      <xdr:rowOff>9526</xdr:rowOff>
    </xdr:from>
    <xdr:to>
      <xdr:col>16</xdr:col>
      <xdr:colOff>142875</xdr:colOff>
      <xdr:row>87</xdr:row>
      <xdr:rowOff>78798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2F0B19B4-6FD8-3A13-018D-CF70B4C67E5E}"/>
            </a:ext>
          </a:extLst>
        </xdr:cNvPr>
        <xdr:cNvSpPr/>
      </xdr:nvSpPr>
      <xdr:spPr>
        <a:xfrm>
          <a:off x="0" y="14487526"/>
          <a:ext cx="9896475" cy="2164772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 rtl="0" fontAlgn="base"/>
          <a:r>
            <a:rPr lang="pt-BR" sz="900" b="1" i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Dados Estatísticos </a:t>
          </a:r>
          <a:br>
            <a:rPr lang="pt-BR" sz="900" b="1" i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endParaRPr lang="pt-BR" sz="900" b="0" i="0">
            <a:solidFill>
              <a:srgbClr val="FF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 rtl="0" fontAlgn="base"/>
          <a:r>
            <a:rPr lang="pt-BR" sz="900" b="0" i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Este relatório foi elaborado com base nas informações extraídas do Sistema SIGRC (Sistema Integrado de Gestão de Relacionamento com o Cidadão), sob a gestão da Secretaria Municipal de Inovação e Tecnologia (SMIT). Os dados incluem manifestações categorizadas como reclamação, solicitação, elogio, sugestão e denúncias, além de pedidos de informações provenientes do e-SIC (Sistema Eletrônico do Serviço de Informações ao Cidadão), extraídos de um banco de dados disponibilizado pela empresa responsável pelo sistema, a PRODAM.  </a:t>
          </a:r>
          <a:br>
            <a:rPr lang="pt-BR" sz="900" b="0" i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endParaRPr lang="pt-BR" sz="900" b="0" i="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 rtl="0" fontAlgn="base"/>
          <a:r>
            <a:rPr lang="pt-BR" sz="900" b="0" i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A equipe da Divisão de Relatórios e Estatística coleta, consolida e trata os dados, com foco nos serviços prestados pela Administração Municipal. A manifestação categorizada como denúncia foi incluída no total de registros (nas abas 'protocolos' e 'canais</a:t>
          </a:r>
          <a:r>
            <a:rPr lang="pt-BR" sz="9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pt-BR" sz="900" b="0" i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atendimento' dos arquivos nas extensões XLS e ODS); contudo, o processamento é realizado por órgãos de apuração, como as Corregedorias ou a PGM/PROCED, razão pela qual as demais estatísticas contemplam apenas os serviços oferecidos pela municipalidade. </a:t>
          </a:r>
          <a:br>
            <a:rPr lang="pt-BR" sz="900" b="0" i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endParaRPr lang="pt-BR" sz="900" b="0" i="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 rtl="0" fontAlgn="base"/>
          <a:r>
            <a:rPr lang="pt-BR" sz="900" b="0" i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Desde o dia 25 de outubro de 2024, foi disponibilizado no portal SP156 o formulário</a:t>
          </a:r>
          <a:r>
            <a:rPr lang="pt-BR" sz="900" b="1" i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"Informações, Reclamações, Denúncias, Elogios e Sugestões sobre a obra de implantação do BRT Aricanduva e do novo Centro de Operações da SPTrans (COP)", </a:t>
          </a:r>
          <a:r>
            <a:rPr lang="pt-BR" sz="900" b="0" i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disponível para consulta através do link: </a:t>
          </a:r>
          <a:r>
            <a:rPr lang="pt-BR" sz="900" b="0" i="0" u="sng" strike="noStrike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="" xmlns:ahyp="http://schemas.microsoft.com/office/drawing/2018/hyperlinkcolor" val="tx"/>
                  </a:ext>
                </a:extLst>
              </a:hlinkClick>
            </a:rPr>
            <a:t>https://sp156.prefeitura.sp.gov.br/portal/servicos/informacao?servico=4711</a:t>
          </a:r>
          <a:r>
            <a:rPr lang="pt-BR" sz="900" b="0" i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 Esse formulário foi classificado como uma nova categoria de manifestação, chamada "manifestações sobre o BRT Aricanduva", a partir do relatório de outubro de 2024, visando organizar e acompanhar as demandas relacionadas a essa obra. </a:t>
          </a:r>
        </a:p>
        <a:p>
          <a:pPr algn="l"/>
          <a:endParaRPr lang="pt-BR" sz="1100" kern="12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4</xdr:col>
      <xdr:colOff>104776</xdr:colOff>
      <xdr:row>9</xdr:row>
      <xdr:rowOff>161925</xdr:rowOff>
    </xdr:from>
    <xdr:to>
      <xdr:col>11</xdr:col>
      <xdr:colOff>47626</xdr:colOff>
      <xdr:row>24</xdr:row>
      <xdr:rowOff>24284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6" y="1876425"/>
          <a:ext cx="4210050" cy="2719859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27</xdr:row>
      <xdr:rowOff>9525</xdr:rowOff>
    </xdr:from>
    <xdr:to>
      <xdr:col>7</xdr:col>
      <xdr:colOff>142620</xdr:colOff>
      <xdr:row>42</xdr:row>
      <xdr:rowOff>22035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" y="5153025"/>
          <a:ext cx="4333620" cy="2870010"/>
        </a:xfrm>
        <a:prstGeom prst="rect">
          <a:avLst/>
        </a:prstGeom>
      </xdr:spPr>
    </xdr:pic>
    <xdr:clientData/>
  </xdr:twoCellAnchor>
  <xdr:twoCellAnchor editAs="oneCell">
    <xdr:from>
      <xdr:col>7</xdr:col>
      <xdr:colOff>182396</xdr:colOff>
      <xdr:row>27</xdr:row>
      <xdr:rowOff>9525</xdr:rowOff>
    </xdr:from>
    <xdr:to>
      <xdr:col>15</xdr:col>
      <xdr:colOff>541906</xdr:colOff>
      <xdr:row>42</xdr:row>
      <xdr:rowOff>16659</xdr:rowOff>
    </xdr:to>
    <xdr:pic>
      <xdr:nvPicPr>
        <xdr:cNvPr id="14" name="Imagem 1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49596" y="5153025"/>
          <a:ext cx="5236310" cy="2864634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228601</xdr:colOff>
      <xdr:row>49</xdr:row>
      <xdr:rowOff>81453</xdr:rowOff>
    </xdr:from>
    <xdr:to>
      <xdr:col>7</xdr:col>
      <xdr:colOff>304801</xdr:colOff>
      <xdr:row>64</xdr:row>
      <xdr:rowOff>148889</xdr:rowOff>
    </xdr:to>
    <xdr:pic>
      <xdr:nvPicPr>
        <xdr:cNvPr id="15" name="Imagem 1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8601" y="9415953"/>
          <a:ext cx="4343400" cy="2924936"/>
        </a:xfrm>
        <a:prstGeom prst="rect">
          <a:avLst/>
        </a:prstGeom>
      </xdr:spPr>
    </xdr:pic>
    <xdr:clientData/>
  </xdr:twoCellAnchor>
  <xdr:twoCellAnchor editAs="oneCell">
    <xdr:from>
      <xdr:col>7</xdr:col>
      <xdr:colOff>542925</xdr:colOff>
      <xdr:row>49</xdr:row>
      <xdr:rowOff>72664</xdr:rowOff>
    </xdr:from>
    <xdr:to>
      <xdr:col>15</xdr:col>
      <xdr:colOff>94525</xdr:colOff>
      <xdr:row>64</xdr:row>
      <xdr:rowOff>128291</xdr:rowOff>
    </xdr:to>
    <xdr:pic>
      <xdr:nvPicPr>
        <xdr:cNvPr id="18" name="Imagem 1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810125" y="9407164"/>
          <a:ext cx="4428400" cy="29131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469824</xdr:colOff>
      <xdr:row>2</xdr:row>
      <xdr:rowOff>42334</xdr:rowOff>
    </xdr:from>
    <xdr:ext cx="3149675" cy="2822574"/>
    <xdr:grpSp>
      <xdr:nvGrpSp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6332991" y="423334"/>
          <a:ext cx="3149675" cy="2822574"/>
          <a:chOff x="7178335" y="76196"/>
          <a:chExt cx="3670639" cy="3095628"/>
        </a:xfrm>
      </xdr:grpSpPr>
      <xdr:grpSp>
        <xdr:nvGrpSpPr>
          <xdr:cNvPr id="3" name="Gráfico 3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GrpSpPr/>
        </xdr:nvGrpSpPr>
        <xdr:grpSpPr>
          <a:xfrm>
            <a:off x="7178335" y="76196"/>
            <a:ext cx="3670639" cy="3095628"/>
            <a:chOff x="7178335" y="76196"/>
            <a:chExt cx="3670639" cy="3095628"/>
          </a:xfrm>
        </xdr:grpSpPr>
        <xdr:graphicFrame macro="">
          <xdr:nvGraphicFramePr>
            <xdr:cNvPr id="4" name="Gráfico 3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GraphicFramePr/>
          </xdr:nvGraphicFramePr>
          <xdr:xfrm>
            <a:off x="7178335" y="76196"/>
            <a:ext cx="3670639" cy="3095628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1"/>
            </a:graphicData>
          </a:graphic>
        </xdr:graphicFrame>
        <xdr:sp macro="" textlink="">
          <xdr:nvSpPr>
            <xdr:cNvPr id="5" name="CaixaDeTexto 4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SpPr txBox="1"/>
          </xdr:nvSpPr>
          <xdr:spPr>
            <a:xfrm>
              <a:off x="7264517" y="355793"/>
              <a:ext cx="689603" cy="958656"/>
            </a:xfrm>
            <a:prstGeom prst="rect">
              <a:avLst/>
            </a:prstGeom>
            <a:noFill/>
            <a:ln cap="flat">
              <a:noFill/>
            </a:ln>
          </xdr:spPr>
          <xdr:txBody>
            <a:bodyPr vert="horz" wrap="none" lIns="91440" tIns="45720" rIns="91440" bIns="45720" anchor="t" anchorCtr="0" compatLnSpc="0">
              <a:noAutofit/>
            </a:bodyPr>
            <a:lstStyle/>
            <a:p>
              <a:pPr marL="0" marR="0" lvl="0" indent="0" defTabSz="914400" rtl="0" fontAlgn="auto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None/>
                <a:tabLst/>
                <a:defRPr sz="1800" b="0" i="0" u="none" strike="noStrike" kern="0" cap="none" spc="0" baseline="0">
                  <a:solidFill>
                    <a:srgbClr val="000000"/>
                  </a:solidFill>
                  <a:uFillTx/>
                </a:defRPr>
              </a:pPr>
              <a:endParaRPr lang="pt-BR" sz="1100" b="0" i="0" u="none" strike="noStrike" kern="0" cap="none" spc="0" baseline="0">
                <a:solidFill>
                  <a:srgbClr val="000000"/>
                </a:solidFill>
                <a:uFillTx/>
                <a:latin typeface="Calibri"/>
              </a:endParaRPr>
            </a:p>
          </xdr:txBody>
        </xdr:sp>
        <xdr:sp macro="" textlink="">
          <xdr:nvSpPr>
            <xdr:cNvPr id="6" name="CaixaDeTexto 5">
              <a:extLst>
                <a:ext uri="{FF2B5EF4-FFF2-40B4-BE49-F238E27FC236}">
                  <a16:creationId xmlns:a16="http://schemas.microsoft.com/office/drawing/2014/main" id="{00000000-0008-0000-0100-000006000000}"/>
                </a:ext>
              </a:extLst>
            </xdr:cNvPr>
            <xdr:cNvSpPr txBox="1"/>
          </xdr:nvSpPr>
          <xdr:spPr>
            <a:xfrm>
              <a:off x="8662626" y="1144682"/>
              <a:ext cx="685086" cy="958656"/>
            </a:xfrm>
            <a:prstGeom prst="rect">
              <a:avLst/>
            </a:prstGeom>
            <a:noFill/>
            <a:ln cap="flat">
              <a:noFill/>
            </a:ln>
          </xdr:spPr>
          <xdr:txBody>
            <a:bodyPr vert="horz" wrap="square" lIns="91440" tIns="45720" rIns="91440" bIns="45720" anchor="t" anchorCtr="0" compatLnSpc="0">
              <a:noAutofit/>
            </a:bodyPr>
            <a:lstStyle/>
            <a:p>
              <a:pPr marL="0" marR="0" lvl="0" indent="0" defTabSz="914400" rtl="0" fontAlgn="auto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None/>
                <a:tabLst/>
                <a:defRPr sz="1800" b="0" i="0" u="none" strike="noStrike" kern="0" cap="none" spc="0" baseline="0">
                  <a:solidFill>
                    <a:srgbClr val="000000"/>
                  </a:solidFill>
                  <a:uFillTx/>
                </a:defRPr>
              </a:pPr>
              <a:endParaRPr lang="pt-BR" sz="1100" b="0" i="0" u="none" strike="noStrike" kern="0" cap="none" spc="0" baseline="0">
                <a:solidFill>
                  <a:srgbClr val="000000"/>
                </a:solidFill>
                <a:uFillTx/>
                <a:latin typeface="Calibri"/>
              </a:endParaRPr>
            </a:p>
          </xdr:txBody>
        </xdr:sp>
        <xdr:sp macro="" textlink="">
          <xdr:nvSpPr>
            <xdr:cNvPr id="7" name="CaixaDeTexto 6">
              <a:extLst>
                <a:ext uri="{FF2B5EF4-FFF2-40B4-BE49-F238E27FC236}">
                  <a16:creationId xmlns:a16="http://schemas.microsoft.com/office/drawing/2014/main" id="{00000000-0008-0000-0100-000007000000}"/>
                </a:ext>
              </a:extLst>
            </xdr:cNvPr>
            <xdr:cNvSpPr txBox="1"/>
          </xdr:nvSpPr>
          <xdr:spPr>
            <a:xfrm>
              <a:off x="7415384" y="255931"/>
              <a:ext cx="208309" cy="289599"/>
            </a:xfrm>
            <a:prstGeom prst="rect">
              <a:avLst/>
            </a:prstGeom>
            <a:noFill/>
            <a:ln cap="flat">
              <a:noFill/>
            </a:ln>
          </xdr:spPr>
          <xdr:txBody>
            <a:bodyPr vert="horz" wrap="none" lIns="91440" tIns="45720" rIns="91440" bIns="45720" anchor="t" anchorCtr="0" compatLnSpc="0">
              <a:noAutofit/>
            </a:bodyPr>
            <a:lstStyle/>
            <a:p>
              <a:pPr marL="0" marR="0" lvl="0" indent="0" defTabSz="914400" rtl="0" fontAlgn="auto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None/>
                <a:tabLst/>
                <a:defRPr sz="1800" b="0" i="0" u="none" strike="noStrike" kern="0" cap="none" spc="0" baseline="0">
                  <a:solidFill>
                    <a:srgbClr val="000000"/>
                  </a:solidFill>
                  <a:uFillTx/>
                </a:defRPr>
              </a:pPr>
              <a:r>
                <a:rPr lang="pt-BR" sz="1400" b="1" i="0" u="none" strike="noStrike" kern="0" cap="none" spc="0" baseline="0">
                  <a:solidFill>
                    <a:srgbClr val="000000"/>
                  </a:solidFill>
                  <a:uFillTx/>
                  <a:latin typeface="Calibri"/>
                </a:rPr>
                <a:t>*</a:t>
              </a:r>
            </a:p>
          </xdr:txBody>
        </xdr:sp>
      </xdr:grpSp>
      <xdr:sp macro="" textlink="">
        <xdr:nvSpPr>
          <xdr:cNvPr id="8" name="CaixaDeTexto 19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SpPr txBox="1"/>
        </xdr:nvSpPr>
        <xdr:spPr>
          <a:xfrm>
            <a:off x="7258050" y="2924171"/>
            <a:ext cx="981078" cy="209553"/>
          </a:xfrm>
          <a:prstGeom prst="rect">
            <a:avLst/>
          </a:prstGeom>
          <a:solidFill>
            <a:sysClr val="window" lastClr="FFFFFF"/>
          </a:solidFill>
          <a:ln cap="flat">
            <a:noFill/>
          </a:ln>
        </xdr:spPr>
        <xdr:txBody>
          <a:bodyPr vert="horz" wrap="none" lIns="91440" tIns="45720" rIns="91440" bIns="45720" anchor="t" anchorCtr="0" compatLnSpc="0">
            <a:noAutofit/>
          </a:bodyPr>
          <a:lstStyle/>
          <a:p>
            <a:pPr marL="0" marR="0" lvl="0" indent="0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r>
              <a:rPr lang="pt-BR" sz="800" b="1" i="0" u="none" strike="noStrike" kern="0" cap="none" spc="0" baseline="0">
                <a:solidFill>
                  <a:srgbClr val="000000"/>
                </a:solidFill>
                <a:uFillTx/>
                <a:latin typeface="Calibri"/>
              </a:rPr>
              <a:t>*Escala Logaritimica</a:t>
            </a:r>
          </a:p>
        </xdr:txBody>
      </xdr:sp>
    </xdr:grpSp>
    <xdr:clientData/>
  </xdr:oneCellAnchor>
  <xdr:oneCellAnchor>
    <xdr:from>
      <xdr:col>12</xdr:col>
      <xdr:colOff>105833</xdr:colOff>
      <xdr:row>2</xdr:row>
      <xdr:rowOff>42333</xdr:rowOff>
    </xdr:from>
    <xdr:ext cx="3746500" cy="2804583"/>
    <xdr:graphicFrame macro="">
      <xdr:nvGraphicFramePr>
        <xdr:cNvPr id="9" name="Gráfico 2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3</xdr:col>
      <xdr:colOff>76197</xdr:colOff>
      <xdr:row>2</xdr:row>
      <xdr:rowOff>38103</xdr:rowOff>
    </xdr:from>
    <xdr:ext cx="3754970" cy="2752728"/>
    <xdr:graphicFrame macro="">
      <xdr:nvGraphicFramePr>
        <xdr:cNvPr id="10" name="Gráfico 7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152403</xdr:colOff>
      <xdr:row>42</xdr:row>
      <xdr:rowOff>10580</xdr:rowOff>
    </xdr:from>
    <xdr:to>
      <xdr:col>18</xdr:col>
      <xdr:colOff>42334</xdr:colOff>
      <xdr:row>70</xdr:row>
      <xdr:rowOff>148168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152403" y="8202080"/>
          <a:ext cx="11478681" cy="5471588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eaLnBrk="1" fontAlgn="auto" latinLnBrk="0" hangingPunct="1"/>
          <a:endParaRPr lang="pt-BR" sz="1100" b="1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pt-BR" sz="1100" b="1" cap="all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Secretaria Municipal de EDUCAÇÃO</a:t>
          </a:r>
          <a:endParaRPr lang="pt-BR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 eaLnBrk="1" fontAlgn="auto" latinLnBrk="0" hangingPunct="1"/>
          <a:endParaRPr lang="pt-BR" sz="1100" b="1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Elogio</a:t>
          </a:r>
          <a:r>
            <a:rPr lang="pt-BR" sz="1100" b="1">
              <a:solidFill>
                <a:sysClr val="windowText" lastClr="000000"/>
              </a:solidFill>
            </a:rPr>
            <a:t> do munícipe: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t-BR" sz="1100" b="1">
            <a:solidFill>
              <a:sysClr val="windowText" lastClr="000000"/>
            </a:solidFill>
          </a:endParaRPr>
        </a:p>
        <a:p>
          <a:r>
            <a:rPr lang="pt-BR"/>
            <a:t>Elogio às professoras Daniela (MG | C) e Vânia (BII | E) – CEI Indir Arco-Íris</a:t>
          </a:r>
        </a:p>
        <a:p>
          <a:r>
            <a:rPr lang="pt-BR"/>
            <a:t>Gostaria de registrar, por meio deste canal, um elogio muito especial às professoras Daniela (MG | C) e Vânia (BII | E), do CEI Indir Arco-Íris, pelo excelente trabalho que realizam com minha filha.</a:t>
          </a:r>
        </a:p>
        <a:p>
          <a:r>
            <a:rPr lang="pt-BR"/>
            <a:t>Antes de chegar ao CEI Indir Arco-Íris, minha filha teve muita dificuldade de adaptação em outra creche. Foi um período muito difícil para nós, pois ela chorava, ficava retraída e demonstrava muita dificuldade em permanecer no ambiente escolar.</a:t>
          </a:r>
        </a:p>
        <a:p>
          <a:r>
            <a:rPr lang="pt-BR"/>
            <a:t>No CEI Indir Arco-Íris, porém, tivemos uma mudança muito significativa. Por meio do acolhimento, do carinho, da paciência e, principalmente, da competência e dedicação das professoras Daniela e Vânia, minha filha conseguiu se adaptar e passou a se sentir segura e feliz na creche.</a:t>
          </a:r>
        </a:p>
        <a:p>
          <a:r>
            <a:rPr lang="pt-BR"/>
            <a:t>Hoje, ela demonstra carinho pelas professoras, pede para ir à creche e pede para ver as tias, o que, para mim, como mãe, representa uma conquista enorme e mostra o vínculo de confiança que elas conseguiram construir com ela.</a:t>
          </a:r>
        </a:p>
        <a:p>
          <a:r>
            <a:rPr lang="pt-BR"/>
            <a:t>Quero deixar registrado que reconheço e valorizo muito o trabalho dessas duas profissionais. Sei que cuidar, educar e acolher crianças pequenas exige responsabilidade, sensibilidade e muita dedicação, e vejo isso diariamente no cuidado que elas têm com minha filha.</a:t>
          </a:r>
        </a:p>
        <a:p>
          <a:r>
            <a:rPr lang="pt-BR"/>
            <a:t>Meu agradecimento especial às professoras Daniela e Vânia por fazerem da creche um lugar onde minha filha se sente acolhida, segura e feliz.</a:t>
          </a:r>
        </a:p>
        <a:p>
          <a:r>
            <a:rPr lang="pt-BR"/>
            <a:t>Esse reconhecimento é muito sincero, e faço questão de registrá-lo pelo 156 porque acredito que profissionais que exercem seu trabalho com tanto amor, responsabilidade e competência também precisam ser reconhecidas.</a:t>
          </a:r>
        </a:p>
        <a:p>
          <a:r>
            <a:rPr lang="pt-BR"/>
            <a:t>Muito obrigada, professoras Daniela e Vânia, por todo o carinho e dedicação à minha filha. Vocês fizeram a diferença na vida dela e também na minha como mãe.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t-BR" sz="110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pt-B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pt-BR" sz="1100" b="1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Resposta do Órgão:</a:t>
          </a:r>
        </a:p>
        <a:p>
          <a:pPr algn="ctr"/>
          <a:endParaRPr lang="pt-BR" sz="1100" b="1" i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pt-B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Recebemos com muita alegria sua manifestação encaminhada à Ouvidoria,  na qual registra seu reconhecimento pelo trabalho das professoras Daniela (MG | C) e Vânia (BII | E), do CEI Indir Arco-Íris, o qual agradecemos sinceramente por compartilhar sua experiência e suas palavras de carinho e reconhecimento, e para nós, é motivo de grande satisfação saber que sua filha encontrou na unidade escolar um ambiente acolhedor, estabelecendo vínculos de confiança e afeto com as professoras e passando a frequentar a creche com satisfação.</a:t>
          </a:r>
        </a:p>
        <a:p>
          <a:r>
            <a:rPr lang="pt-B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Acreditamos que retornos positivos valorizam o compromisso, a dedicação e o profissionalismo das educadoras, bem como a importância de um trabalho pedagógico pautado no acolhimento, no respeito às necessidades de cada criança e na construção de vínculos que favoreçam seu desenvolvimento e bem-estar. Informamos que o elogio será compartilhado com as professoras Daniela e Vânia e com a equipe gestora da unidade, como forma de reconhecimento pelo trabalho desenvolvido e incentivo à continuidade de práticas educativas acolhedoras e comprometidas com o desenvolvimento integral das crianças.</a:t>
          </a:r>
        </a:p>
        <a:p>
          <a:r>
            <a:rPr lang="pt-B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Agradecemos novamente por registrar sua experiência e por dedicar seu tempo a reconhecer o trabalho das profissionais da Educação Infantil do CEI Indir Arco-Íris.</a:t>
          </a:r>
        </a:p>
        <a:p>
          <a:pPr algn="ctr"/>
          <a:endParaRPr lang="pt-BR" sz="1100" b="0" i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pt-BR" sz="1100" b="1" i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endParaRPr lang="pt-BR" sz="1100" b="0" i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pt-BR" sz="11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pt-BR" sz="1100" b="1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/>
          </a:r>
          <a:br>
            <a:rPr lang="pt-BR" sz="1100" b="1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endParaRPr lang="pt-BR" sz="1100" b="1" i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pt-B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</a:p>
        <a:p>
          <a:endParaRPr lang="pt-BR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pt-BR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pt-BR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pt-BR" sz="1100" b="1" i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pt-BR" sz="1100" b="1" i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pt-BR" sz="1100" b="1" i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endParaRPr lang="pt-BR" sz="1100" b="0" i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endParaRPr lang="pt-BR" sz="1100" b="0" i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endParaRPr lang="pt-BR" sz="1100" b="0" i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endParaRPr lang="pt-BR" b="0">
            <a:solidFill>
              <a:sysClr val="windowText" lastClr="000000"/>
            </a:solidFill>
            <a:effectLst/>
          </a:endParaRPr>
        </a:p>
        <a:p>
          <a:pPr algn="l"/>
          <a:endParaRPr lang="pt-BR" sz="1100" b="0" i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oneCellAnchor>
    <xdr:from>
      <xdr:col>0</xdr:col>
      <xdr:colOff>152398</xdr:colOff>
      <xdr:row>40</xdr:row>
      <xdr:rowOff>9525</xdr:rowOff>
    </xdr:from>
    <xdr:ext cx="11478685" cy="378860"/>
    <xdr:sp macro="" textlink="">
      <xdr:nvSpPr>
        <xdr:cNvPr id="7" name="CaixaDeTexto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/>
      </xdr:nvSpPr>
      <xdr:spPr>
        <a:xfrm>
          <a:off x="152398" y="7820025"/>
          <a:ext cx="11478685" cy="378860"/>
        </a:xfrm>
        <a:prstGeom prst="rect">
          <a:avLst/>
        </a:prstGeom>
        <a:solidFill>
          <a:sysClr val="window" lastClr="FFFFFF"/>
        </a:solidFill>
        <a:ln w="1270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pt-BR" sz="1800" b="1">
              <a:solidFill>
                <a:sysClr val="windowText" lastClr="000000"/>
              </a:solidFill>
            </a:rPr>
            <a:t>Melhores elogios</a:t>
          </a:r>
          <a:r>
            <a:rPr lang="pt-BR" sz="1800" b="1" baseline="0">
              <a:solidFill>
                <a:sysClr val="windowText" lastClr="000000"/>
              </a:solidFill>
            </a:rPr>
            <a:t> de Setembro de 2026</a:t>
          </a:r>
          <a:endParaRPr lang="pt-BR" sz="1800" b="1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0</xdr:col>
      <xdr:colOff>191557</xdr:colOff>
      <xdr:row>3</xdr:row>
      <xdr:rowOff>88900</xdr:rowOff>
    </xdr:from>
    <xdr:to>
      <xdr:col>7</xdr:col>
      <xdr:colOff>613832</xdr:colOff>
      <xdr:row>20</xdr:row>
      <xdr:rowOff>31750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190501</xdr:colOff>
      <xdr:row>20</xdr:row>
      <xdr:rowOff>127001</xdr:rowOff>
    </xdr:from>
    <xdr:to>
      <xdr:col>7</xdr:col>
      <xdr:colOff>592666</xdr:colOff>
      <xdr:row>38</xdr:row>
      <xdr:rowOff>74083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148167</xdr:colOff>
      <xdr:row>70</xdr:row>
      <xdr:rowOff>148166</xdr:rowOff>
    </xdr:from>
    <xdr:to>
      <xdr:col>18</xdr:col>
      <xdr:colOff>38098</xdr:colOff>
      <xdr:row>93</xdr:row>
      <xdr:rowOff>84667</xdr:rowOff>
    </xdr:to>
    <xdr:sp macro="" textlink="">
      <xdr:nvSpPr>
        <xdr:cNvPr id="14" name="CaixaDeTexto 13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148167" y="13673666"/>
          <a:ext cx="11478681" cy="431800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eaLnBrk="1" fontAlgn="auto" latinLnBrk="0" hangingPunct="1"/>
          <a:endParaRPr lang="pt-BR" sz="1100" b="1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pt-BR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SECRETARIA MUNICIPAL DA SAÚDE</a:t>
          </a:r>
        </a:p>
        <a:p>
          <a:pPr algn="ctr"/>
          <a:endParaRPr lang="pt-BR" sz="1100" b="1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Elogio</a:t>
          </a:r>
          <a:r>
            <a:rPr lang="pt-BR" sz="1100" b="1">
              <a:solidFill>
                <a:sysClr val="windowText" lastClr="000000"/>
              </a:solidFill>
            </a:rPr>
            <a:t> do munícipe: </a:t>
          </a:r>
        </a:p>
        <a:p>
          <a:r>
            <a:rPr lang="pt-BR"/>
            <a:t>Querida Dra. Maria Helena Ferreira e querido Marcelo,</a:t>
          </a:r>
        </a:p>
        <a:p>
          <a:r>
            <a:rPr lang="pt-BR"/>
            <a:t>Hoje quero deixar registrada uma palavra que vem do fundo do meu coração: gratidão.</a:t>
          </a:r>
        </a:p>
        <a:p>
          <a:r>
            <a:rPr lang="pt-BR"/>
            <a:t>Desde que minha filha nasceu, tenho a felicidade de contar com o acompanhamento da Dra. Maria Helena e, ao longo de todos esses anos, pude conhecer não apenas uma excelente pediatra, mas também uma profissional que atende com carinho, paciência, atenção e verdadeira dedicação.</a:t>
          </a:r>
        </a:p>
        <a:p>
          <a:r>
            <a:rPr lang="pt-BR"/>
            <a:t>Como mãe, não existe nada mais importante do que sentir que nossa filha está sendo cuidada por alguém que olha para ela com amor e responsabilidade. E é exatamente esse sentimento que tenho todas as vezes que passamos em atendimento com a Dra. Maria Helena. Seu cuidado, suas orientações e sua atenção fazem toda a diferença na nossa caminhada.</a:t>
          </a:r>
        </a:p>
        <a:p>
          <a:r>
            <a:rPr lang="pt-BR"/>
            <a:t>Também quero agradecer ao Marcelo, da recepção, pela atenção, educação, paciência e carinho no atendimento. Muitas vezes, a recepção é o primeiro contato que temos com o serviço de saúde, e encontrar alguém que nos recebe com respeito e dedicação torna tudo mais acolhedor.</a:t>
          </a:r>
        </a:p>
        <a:p>
          <a:r>
            <a:rPr lang="pt-BR"/>
            <a:t>Sou muito feliz e agradecida por encontrar profissionais como vocês dentro do SUS, que, mesmo diante de tantos desafios, exercem seu trabalho com humanidade e amor ao próximo.</a:t>
          </a:r>
        </a:p>
        <a:p>
          <a:r>
            <a:rPr lang="pt-BR"/>
            <a:t>Dra. Maria Helena, obrigada por acompanhar minha filha desde pequenininha, por cada consulta, cada orientação e por todo o cuidado dedicado a ela. Marcelo, obrigada também por toda a atenção e por fazer parte desse atendimento com tanta gentileza.</a:t>
          </a:r>
        </a:p>
        <a:p>
          <a:r>
            <a:rPr lang="pt-BR"/>
            <a:t>Que Deus abençoe imensamente a vida de vocês, renove suas forças todos os dias e continue iluminando o caminho profissional de vocês. Que Nossa Senhora cubra vocês com seu manto sagrado e proteja cada passo dessa missão tão bonita de cuidar das pessoas.</a:t>
          </a:r>
        </a:p>
        <a:p>
          <a:r>
            <a:rPr lang="pt-BR"/>
            <a:t>Minha filha cresceu, mas jamais vou esquecer de quem esteve presente nessa caminhada, cuidando dela com tanto carinho.</a:t>
          </a:r>
        </a:p>
        <a:p>
          <a:r>
            <a:rPr lang="pt-BR"/>
            <a:t>Muito obrigada, Dra. Maria Helena e Marcelo, por tudo!</a:t>
          </a:r>
        </a:p>
        <a:p>
          <a:r>
            <a:rPr lang="pt-BR"/>
            <a:t>Recebam o meu carinho, meu respeito e a minha eterna gratidão.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t-BR" sz="110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pt-B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pt-BR" sz="1100" b="1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Resposta do Órgão:</a:t>
          </a:r>
        </a:p>
        <a:p>
          <a:pPr algn="ctr"/>
          <a:endParaRPr lang="pt-BR" sz="1100" b="1" i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pt-BR" sz="11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Aguardando resposta</a:t>
          </a:r>
          <a:r>
            <a:rPr lang="pt-BR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do órgão</a:t>
          </a:r>
          <a:endParaRPr lang="pt-BR" sz="1100" b="0" i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pt-BR" sz="1100" b="0" i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pt-BR" sz="1100" b="0" i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pt-BR" sz="1100" b="1" i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endParaRPr lang="pt-BR" sz="1100" b="0" i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pt-BR" sz="11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pt-BR" sz="1100" b="1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/>
          </a:r>
          <a:br>
            <a:rPr lang="pt-BR" sz="1100" b="1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endParaRPr lang="pt-BR" sz="1100" b="1" i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pt-B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</a:p>
        <a:p>
          <a:endParaRPr lang="pt-BR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pt-BR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pt-BR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pt-BR" sz="1100" b="1" i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pt-BR" sz="1100" b="1" i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pt-BR" sz="1100" b="1" i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endParaRPr lang="pt-BR" sz="1100" b="0" i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endParaRPr lang="pt-BR" sz="1100" b="0" i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endParaRPr lang="pt-BR" sz="1100" b="0" i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endParaRPr lang="pt-BR" b="0">
            <a:solidFill>
              <a:sysClr val="windowText" lastClr="000000"/>
            </a:solidFill>
            <a:effectLst/>
          </a:endParaRPr>
        </a:p>
        <a:p>
          <a:pPr algn="l"/>
          <a:endParaRPr lang="pt-BR" sz="1100" b="0" i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8</xdr:col>
      <xdr:colOff>126999</xdr:colOff>
      <xdr:row>3</xdr:row>
      <xdr:rowOff>84666</xdr:rowOff>
    </xdr:from>
    <xdr:to>
      <xdr:col>18</xdr:col>
      <xdr:colOff>84667</xdr:colOff>
      <xdr:row>20</xdr:row>
      <xdr:rowOff>31749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556249" y="656166"/>
          <a:ext cx="6117168" cy="3376083"/>
        </a:xfrm>
        <a:prstGeom prst="rect">
          <a:avLst/>
        </a:prstGeom>
      </xdr:spPr>
    </xdr:pic>
    <xdr:clientData/>
  </xdr:twoCellAnchor>
  <xdr:twoCellAnchor editAs="oneCell">
    <xdr:from>
      <xdr:col>8</xdr:col>
      <xdr:colOff>116416</xdr:colOff>
      <xdr:row>20</xdr:row>
      <xdr:rowOff>137583</xdr:rowOff>
    </xdr:from>
    <xdr:to>
      <xdr:col>18</xdr:col>
      <xdr:colOff>92428</xdr:colOff>
      <xdr:row>38</xdr:row>
      <xdr:rowOff>74082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545666" y="4138083"/>
          <a:ext cx="6135512" cy="33654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424923</xdr:colOff>
      <xdr:row>13</xdr:row>
      <xdr:rowOff>83378</xdr:rowOff>
    </xdr:from>
    <xdr:ext cx="5343525" cy="4267203"/>
    <xdr:graphicFrame macro="">
      <xdr:nvGraphicFramePr>
        <xdr:cNvPr id="2" name="Gráfico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twoCellAnchor>
    <xdr:from>
      <xdr:col>0</xdr:col>
      <xdr:colOff>88636</xdr:colOff>
      <xdr:row>13</xdr:row>
      <xdr:rowOff>87312</xdr:rowOff>
    </xdr:from>
    <xdr:to>
      <xdr:col>2</xdr:col>
      <xdr:colOff>374385</xdr:colOff>
      <xdr:row>35</xdr:row>
      <xdr:rowOff>150812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428626</xdr:colOff>
      <xdr:row>13</xdr:row>
      <xdr:rowOff>83343</xdr:rowOff>
    </xdr:from>
    <xdr:to>
      <xdr:col>20</xdr:col>
      <xdr:colOff>250030</xdr:colOff>
      <xdr:row>35</xdr:row>
      <xdr:rowOff>146843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0.21868</cdr:x>
      <cdr:y>0.9375</cdr:y>
    </cdr:from>
    <cdr:to>
      <cdr:x>0.54442</cdr:x>
      <cdr:y>1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1143000" y="3988593"/>
          <a:ext cx="1702594" cy="2659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t-BR" sz="1000"/>
            <a:t>% Canais</a:t>
          </a:r>
          <a:r>
            <a:rPr lang="pt-BR" sz="1000" baseline="0"/>
            <a:t> de entrada Ago/26</a:t>
          </a:r>
          <a:endParaRPr lang="pt-BR" sz="1000"/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31750</xdr:colOff>
      <xdr:row>11</xdr:row>
      <xdr:rowOff>10583</xdr:rowOff>
    </xdr:from>
    <xdr:to>
      <xdr:col>14</xdr:col>
      <xdr:colOff>74083</xdr:colOff>
      <xdr:row>25</xdr:row>
      <xdr:rowOff>31749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190500</xdr:colOff>
      <xdr:row>11</xdr:row>
      <xdr:rowOff>10585</xdr:rowOff>
    </xdr:from>
    <xdr:to>
      <xdr:col>8</xdr:col>
      <xdr:colOff>550334</xdr:colOff>
      <xdr:row>25</xdr:row>
      <xdr:rowOff>21167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1D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137584</xdr:colOff>
      <xdr:row>10</xdr:row>
      <xdr:rowOff>201082</xdr:rowOff>
    </xdr:from>
    <xdr:to>
      <xdr:col>18</xdr:col>
      <xdr:colOff>105834</xdr:colOff>
      <xdr:row>25</xdr:row>
      <xdr:rowOff>31749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464F48C-1A51-48D5-9912-C433C885EE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oneCellAnchor>
    <xdr:from>
      <xdr:col>0</xdr:col>
      <xdr:colOff>0</xdr:colOff>
      <xdr:row>0</xdr:row>
      <xdr:rowOff>1</xdr:rowOff>
    </xdr:from>
    <xdr:ext cx="12774082" cy="1587500"/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 txBox="1"/>
      </xdr:nvSpPr>
      <xdr:spPr>
        <a:xfrm>
          <a:off x="0" y="1"/>
          <a:ext cx="12774082" cy="158750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 rtl="0" fontAlgn="base"/>
          <a:r>
            <a:rPr lang="pt-BR" sz="1400" b="1" i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Ouvidoria Geral do Município</a:t>
          </a:r>
          <a:endParaRPr lang="pt-BR" sz="1400" b="0" i="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 fontAlgn="base"/>
          <a:endParaRPr lang="pt-BR" sz="1100" b="0" i="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 fontAlgn="base"/>
          <a:r>
            <a:rPr lang="pt-BR" sz="1200" b="1" i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FORA DA COMPETÊNCIA DA MUNICIPALIDADE**  Setembro de 2026</a:t>
          </a:r>
          <a:endParaRPr lang="pt-BR" sz="1200" b="0" i="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rtl="0" fontAlgn="base"/>
          <a:r>
            <a:rPr lang="pt-BR" sz="1100" b="0" i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pPr rtl="0" fontAlgn="base"/>
          <a:r>
            <a:rPr lang="pt-BR" sz="1200" b="0" i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As manifestações classificadas como “Fora da Competência da municipalidade” são aquelas que envolvem demandas direcionadas a instituições, que não estão sob a competência da Prefeitura de São Paulo. Essas demandas são respondidas com informações e orientações do procedimento que deve ser realizado pelo cidadão (ã). </a:t>
          </a:r>
        </a:p>
        <a:p>
          <a:pPr rtl="0" fontAlgn="base"/>
          <a:endParaRPr lang="pt-BR" sz="1200" b="0" i="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rtl="0" fontAlgn="base"/>
          <a:r>
            <a:rPr lang="pt-BR" sz="1200" b="0" i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 Ouvidoria recebe essas manifestações por meio de diversos canais, tais como memorandos, ofícios, e-mails, entre outros.</a:t>
          </a:r>
          <a:endParaRPr lang="pt-BR" sz="1100"/>
        </a:p>
        <a:p>
          <a:endParaRPr lang="pt-BR" sz="1100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66673</xdr:colOff>
      <xdr:row>17</xdr:row>
      <xdr:rowOff>107947</xdr:rowOff>
    </xdr:from>
    <xdr:ext cx="5532970" cy="3663953"/>
    <xdr:graphicFrame macro="">
      <xdr:nvGraphicFramePr>
        <xdr:cNvPr id="2" name="Gráfico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twoCellAnchor>
    <xdr:from>
      <xdr:col>0</xdr:col>
      <xdr:colOff>47626</xdr:colOff>
      <xdr:row>17</xdr:row>
      <xdr:rowOff>103189</xdr:rowOff>
    </xdr:from>
    <xdr:to>
      <xdr:col>9</xdr:col>
      <xdr:colOff>35719</xdr:colOff>
      <xdr:row>25</xdr:row>
      <xdr:rowOff>26460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106891</xdr:colOff>
      <xdr:row>2</xdr:row>
      <xdr:rowOff>47621</xdr:rowOff>
    </xdr:from>
    <xdr:ext cx="5867403" cy="4600575"/>
    <xdr:grpSp>
      <xdr:nvGrpSpPr>
        <xdr:cNvPr id="2" name="Gráfico 7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pSpPr/>
      </xdr:nvGrpSpPr>
      <xdr:grpSpPr>
        <a:xfrm>
          <a:off x="4369329" y="428621"/>
          <a:ext cx="5867403" cy="4600575"/>
          <a:chOff x="3686175" y="428621"/>
          <a:chExt cx="5867403" cy="4600575"/>
        </a:xfrm>
      </xdr:grpSpPr>
      <xdr:graphicFrame macro="">
        <xdr:nvGraphicFramePr>
          <xdr:cNvPr id="3" name="Gráfico 2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GraphicFramePr/>
        </xdr:nvGraphicFramePr>
        <xdr:xfrm>
          <a:off x="3686175" y="428621"/>
          <a:ext cx="5867403" cy="460057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4" name="CaixaDeTexto 2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SpPr txBox="1"/>
        </xdr:nvSpPr>
        <xdr:spPr>
          <a:xfrm>
            <a:off x="3705221" y="457196"/>
            <a:ext cx="5800725" cy="495304"/>
          </a:xfrm>
          <a:prstGeom prst="rect">
            <a:avLst/>
          </a:prstGeom>
          <a:solidFill>
            <a:sysClr val="window" lastClr="FFFFFF"/>
          </a:solidFill>
          <a:ln cap="flat">
            <a:noFill/>
          </a:ln>
        </xdr:spPr>
        <xdr:txBody>
          <a:bodyPr vert="horz" wrap="none" lIns="91440" tIns="45720" rIns="91440" bIns="45720" anchor="t" anchorCtr="1" compatLnSpc="0">
            <a:noAutofit/>
          </a:bodyPr>
          <a:lstStyle/>
          <a:p>
            <a:pPr marL="0" marR="0" lvl="0" indent="0" algn="ctr" defTabSz="914400" rtl="0" fontAlgn="auto" hangingPunct="1">
              <a:lnSpc>
                <a:spcPts val="15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r>
              <a:rPr lang="pt-BR" sz="1200" b="1" i="0" u="none" strike="noStrike" kern="0" cap="none" spc="0" baseline="0">
                <a:solidFill>
                  <a:srgbClr val="000000"/>
                </a:solidFill>
                <a:uFillTx/>
                <a:latin typeface="+mn-lt"/>
              </a:rPr>
              <a:t>10 Assuntos mais solicitados do mês de Setembro em</a:t>
            </a:r>
          </a:p>
          <a:p>
            <a:pPr marL="0" marR="0" lvl="0" indent="0" algn="ctr" defTabSz="914400" rtl="0" fontAlgn="auto" hangingPunct="1">
              <a:lnSpc>
                <a:spcPts val="15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r>
              <a:rPr lang="pt-BR" sz="1200" b="1" i="0" u="none" strike="noStrike" kern="0" cap="none" spc="0" baseline="0">
                <a:solidFill>
                  <a:srgbClr val="000000"/>
                </a:solidFill>
                <a:uFillTx/>
                <a:latin typeface="+mn-lt"/>
              </a:rPr>
              <a:t>  comparação com o total de entrada de Setembro/26</a:t>
            </a:r>
            <a:endParaRPr lang="pt-BR" sz="1400" b="1" i="0" u="none" strike="noStrike" kern="0" cap="none" spc="0" baseline="0">
              <a:solidFill>
                <a:srgbClr val="000000"/>
              </a:solidFill>
              <a:uFillTx/>
              <a:latin typeface="Calibri"/>
            </a:endParaRPr>
          </a:p>
        </xdr:txBody>
      </xdr:sp>
    </xdr:grpSp>
    <xdr:clientData/>
  </xdr:oneCellAnchor>
  <xdr:oneCellAnchor>
    <xdr:from>
      <xdr:col>9</xdr:col>
      <xdr:colOff>1745452</xdr:colOff>
      <xdr:row>2</xdr:row>
      <xdr:rowOff>47621</xdr:rowOff>
    </xdr:from>
    <xdr:ext cx="5962646" cy="4595816"/>
    <xdr:graphicFrame macro="">
      <xdr:nvGraphicFramePr>
        <xdr:cNvPr id="5" name="Gráfico 5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442381</xdr:colOff>
      <xdr:row>17</xdr:row>
      <xdr:rowOff>54771</xdr:rowOff>
    </xdr:from>
    <xdr:ext cx="5825069" cy="3183729"/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twoCellAnchor editAs="oneCell">
    <xdr:from>
      <xdr:col>0</xdr:col>
      <xdr:colOff>0</xdr:colOff>
      <xdr:row>17</xdr:row>
      <xdr:rowOff>49742</xdr:rowOff>
    </xdr:from>
    <xdr:to>
      <xdr:col>7</xdr:col>
      <xdr:colOff>304799</xdr:colOff>
      <xdr:row>22</xdr:row>
      <xdr:rowOff>722842</xdr:rowOff>
    </xdr:to>
    <xdr:graphicFrame macro="">
      <xdr:nvGraphicFramePr>
        <xdr:cNvPr id="10" name="Gráfico 6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0</xdr:col>
      <xdr:colOff>659345</xdr:colOff>
      <xdr:row>17</xdr:row>
      <xdr:rowOff>105833</xdr:rowOff>
    </xdr:from>
    <xdr:ext cx="5504075" cy="381003"/>
    <xdr:sp macro="" textlink="">
      <xdr:nvSpPr>
        <xdr:cNvPr id="6" name="CaixaDeTexto 2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 txBox="1"/>
      </xdr:nvSpPr>
      <xdr:spPr>
        <a:xfrm>
          <a:off x="659345" y="3852333"/>
          <a:ext cx="5504075" cy="38100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no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400" b="1" i="0" u="none" strike="noStrike" kern="0" cap="none" spc="0" baseline="0">
              <a:solidFill>
                <a:schemeClr val="tx1">
                  <a:lumMod val="65000"/>
                  <a:lumOff val="35000"/>
                </a:schemeClr>
              </a:solidFill>
              <a:uFillTx/>
              <a:latin typeface="Calibri"/>
            </a:rPr>
            <a:t>UNIDADES - % em relação ao todo de SET/26 (excetuando-se denúncias)</a:t>
          </a:r>
        </a:p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400" b="1" i="0" u="none" strike="noStrike" kern="0" cap="none" spc="0" baseline="0">
            <a:solidFill>
              <a:schemeClr val="tx1">
                <a:lumMod val="65000"/>
                <a:lumOff val="35000"/>
              </a:schemeClr>
            </a:solidFill>
            <a:uFillTx/>
            <a:latin typeface="Calibri"/>
          </a:endParaRPr>
        </a:p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pt-BR" sz="14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pt-BR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0.24225</cdr:x>
      <cdr:y>0.02329</cdr:y>
    </cdr:from>
    <cdr:to>
      <cdr:x>0.82953</cdr:x>
      <cdr:y>0.10517</cdr:y>
    </cdr:to>
    <cdr:sp macro="" textlink="">
      <cdr:nvSpPr>
        <cdr:cNvPr id="2" name="CaixaDeTexto 25">
          <a:extLst xmlns:a="http://schemas.openxmlformats.org/drawingml/2006/main">
            <a:ext uri="{FF2B5EF4-FFF2-40B4-BE49-F238E27FC236}">
              <a16:creationId xmlns:a16="http://schemas.microsoft.com/office/drawing/2014/main" id="{00000000-0008-0000-0900-000004000000}"/>
            </a:ext>
          </a:extLst>
        </cdr:cNvPr>
        <cdr:cNvSpPr txBox="1"/>
      </cdr:nvSpPr>
      <cdr:spPr>
        <a:xfrm xmlns:a="http://schemas.openxmlformats.org/drawingml/2006/main">
          <a:off x="1627716" y="93134"/>
          <a:ext cx="3945978" cy="3275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cap="flat">
          <a:noFill/>
        </a:ln>
      </cdr:spPr>
      <cdr:txBody>
        <a:bodyPr xmlns:a="http://schemas.openxmlformats.org/drawingml/2006/main" vert="horz" wrap="none" lIns="91440" tIns="45720" rIns="91440" bIns="45720" anchor="t" anchorCtr="0" compatLnSpc="0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BR" sz="1400" b="1" i="0" u="none" strike="noStrike" kern="0" cap="none" spc="0" baseline="0">
              <a:solidFill>
                <a:schemeClr val="tx1">
                  <a:lumMod val="65000"/>
                  <a:lumOff val="35000"/>
                </a:schemeClr>
              </a:solidFill>
              <a:uFillTx/>
              <a:latin typeface="Calibri"/>
            </a:rPr>
            <a:t>10 órgãos mais demandados - Média/2026</a:t>
          </a: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152403</xdr:colOff>
      <xdr:row>2</xdr:row>
      <xdr:rowOff>19046</xdr:rowOff>
    </xdr:from>
    <xdr:ext cx="5244037" cy="3499912"/>
    <xdr:grpSp>
      <xdr:nvGrpSpPr>
        <xdr:cNvPr id="2" name="Gráfico 3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pSpPr/>
      </xdr:nvGrpSpPr>
      <xdr:grpSpPr>
        <a:xfrm>
          <a:off x="4576236" y="400046"/>
          <a:ext cx="5244037" cy="3499912"/>
          <a:chOff x="4543428" y="400046"/>
          <a:chExt cx="5244037" cy="3499912"/>
        </a:xfrm>
      </xdr:grpSpPr>
      <xdr:graphicFrame macro="">
        <xdr:nvGraphicFramePr>
          <xdr:cNvPr id="3" name="Gráfico 2">
            <a:extLst>
              <a:ext uri="{FF2B5EF4-FFF2-40B4-BE49-F238E27FC236}">
                <a16:creationId xmlns:a16="http://schemas.microsoft.com/office/drawing/2014/main" id="{00000000-0008-0000-0C00-000003000000}"/>
              </a:ext>
            </a:extLst>
          </xdr:cNvPr>
          <xdr:cNvGraphicFramePr/>
        </xdr:nvGraphicFramePr>
        <xdr:xfrm>
          <a:off x="4552818" y="441030"/>
          <a:ext cx="5234647" cy="345892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4" name="CaixaDeTexto 2">
            <a:extLst>
              <a:ext uri="{FF2B5EF4-FFF2-40B4-BE49-F238E27FC236}">
                <a16:creationId xmlns:a16="http://schemas.microsoft.com/office/drawing/2014/main" id="{00000000-0008-0000-0C00-000004000000}"/>
              </a:ext>
            </a:extLst>
          </xdr:cNvPr>
          <xdr:cNvSpPr txBox="1"/>
        </xdr:nvSpPr>
        <xdr:spPr>
          <a:xfrm>
            <a:off x="4543428" y="400046"/>
            <a:ext cx="4822216" cy="475533"/>
          </a:xfrm>
          <a:prstGeom prst="rect">
            <a:avLst/>
          </a:prstGeom>
          <a:noFill/>
          <a:ln cap="flat">
            <a:noFill/>
          </a:ln>
        </xdr:spPr>
        <xdr:txBody>
          <a:bodyPr vert="horz" wrap="none" lIns="91440" tIns="45720" rIns="91440" bIns="45720" anchor="t" anchorCtr="0" compatLnSpc="0">
            <a:noAutofit/>
          </a:bodyPr>
          <a:lstStyle/>
          <a:p>
            <a:pPr marL="0" marR="0" lvl="0" indent="0" algn="ctr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r>
              <a:rPr lang="pt-BR" sz="1200" b="1" i="0" u="none" strike="noStrike" kern="0" cap="none" spc="0" baseline="0">
                <a:solidFill>
                  <a:srgbClr val="000000"/>
                </a:solidFill>
                <a:uFillTx/>
                <a:latin typeface="Calibri"/>
              </a:rPr>
              <a:t>10 unidades mais demandadas do mês de Setembro em</a:t>
            </a:r>
            <a:endParaRPr lang="pt-BR" sz="1200" b="0" i="0" u="none" strike="noStrike" kern="0" cap="none" spc="0" baseline="0">
              <a:solidFill>
                <a:srgbClr val="000000"/>
              </a:solidFill>
              <a:uFillTx/>
              <a:latin typeface="Calibri"/>
            </a:endParaRPr>
          </a:p>
          <a:p>
            <a:pPr marL="0" marR="0" lvl="0" indent="0" algn="ctr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r>
              <a:rPr lang="pt-BR" sz="1200" b="1" i="0" u="none" strike="noStrike" kern="0" cap="none" spc="0" baseline="0">
                <a:solidFill>
                  <a:srgbClr val="000000"/>
                </a:solidFill>
                <a:uFillTx/>
                <a:latin typeface="Calibri"/>
              </a:rPr>
              <a:t>  comparação com o total de entrada do mês de Setembro/26</a:t>
            </a:r>
            <a:endParaRPr lang="pt-BR" sz="1200" b="0" i="0" u="none" strike="noStrike" kern="0" cap="none" spc="0" baseline="0">
              <a:solidFill>
                <a:srgbClr val="000000"/>
              </a:solidFill>
              <a:uFillTx/>
              <a:latin typeface="Calibri"/>
            </a:endParaRPr>
          </a:p>
          <a:p>
            <a:pPr marL="0" marR="0" lvl="0" indent="0" defTabSz="914400" rtl="0" fontAlgn="auto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pt-BR" sz="1100" b="0" i="0" u="none" strike="noStrike" kern="0" cap="none" spc="0" baseline="0">
              <a:solidFill>
                <a:srgbClr val="000000"/>
              </a:solidFill>
              <a:uFillTx/>
              <a:latin typeface="Calibri"/>
            </a:endParaRPr>
          </a:p>
        </xdr:txBody>
      </xdr:sp>
    </xdr:grpSp>
    <xdr:clientData/>
  </xdr:oneCellAnchor>
  <xdr:oneCellAnchor>
    <xdr:from>
      <xdr:col>11</xdr:col>
      <xdr:colOff>19046</xdr:colOff>
      <xdr:row>2</xdr:row>
      <xdr:rowOff>76196</xdr:rowOff>
    </xdr:from>
    <xdr:ext cx="4824941" cy="3433233"/>
    <xdr:graphicFrame macro="">
      <xdr:nvGraphicFramePr>
        <xdr:cNvPr id="5" name="Gráfico 1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76196</xdr:colOff>
      <xdr:row>0</xdr:row>
      <xdr:rowOff>0</xdr:rowOff>
    </xdr:from>
    <xdr:ext cx="6791321" cy="4133846"/>
    <xdr:grpSp>
      <xdr:nvGrpSpPr>
        <xdr:cNvPr id="2" name="Gráfico 7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pSpPr/>
      </xdr:nvGrpSpPr>
      <xdr:grpSpPr>
        <a:xfrm>
          <a:off x="9601196" y="0"/>
          <a:ext cx="6791321" cy="4133846"/>
          <a:chOff x="8839196" y="0"/>
          <a:chExt cx="6791321" cy="4133846"/>
        </a:xfrm>
      </xdr:grpSpPr>
      <xdr:graphicFrame macro="">
        <xdr:nvGraphicFramePr>
          <xdr:cNvPr id="3" name="Gráfico 2">
            <a:extLst>
              <a:ext uri="{FF2B5EF4-FFF2-40B4-BE49-F238E27FC236}">
                <a16:creationId xmlns:a16="http://schemas.microsoft.com/office/drawing/2014/main" id="{00000000-0008-0000-0D00-000003000000}"/>
              </a:ext>
            </a:extLst>
          </xdr:cNvPr>
          <xdr:cNvGraphicFramePr/>
        </xdr:nvGraphicFramePr>
        <xdr:xfrm>
          <a:off x="8839196" y="0"/>
          <a:ext cx="6791321" cy="4133846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4" name="CaixaDeTexto 19">
            <a:extLst>
              <a:ext uri="{FF2B5EF4-FFF2-40B4-BE49-F238E27FC236}">
                <a16:creationId xmlns:a16="http://schemas.microsoft.com/office/drawing/2014/main" id="{00000000-0008-0000-0D00-000004000000}"/>
              </a:ext>
            </a:extLst>
          </xdr:cNvPr>
          <xdr:cNvSpPr txBox="1"/>
        </xdr:nvSpPr>
        <xdr:spPr>
          <a:xfrm>
            <a:off x="15297146" y="123828"/>
            <a:ext cx="295278" cy="323853"/>
          </a:xfrm>
          <a:prstGeom prst="rect">
            <a:avLst/>
          </a:prstGeom>
          <a:noFill/>
          <a:ln cap="flat">
            <a:noFill/>
          </a:ln>
        </xdr:spPr>
        <xdr:txBody>
          <a:bodyPr vert="horz" wrap="none" lIns="91440" tIns="45720" rIns="91440" bIns="45720" anchor="t" anchorCtr="0" compatLnSpc="0">
            <a:noAutofit/>
          </a:bodyPr>
          <a:lstStyle/>
          <a:p>
            <a:pPr marL="0" marR="0" lvl="0" indent="0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r>
              <a:rPr lang="pt-BR" sz="1400" b="1" i="0" u="none" strike="noStrike" kern="0" cap="none" spc="0" baseline="0">
                <a:solidFill>
                  <a:srgbClr val="000000"/>
                </a:solidFill>
                <a:uFillTx/>
                <a:latin typeface="Calibri"/>
              </a:rPr>
              <a:t>%</a:t>
            </a:r>
          </a:p>
        </xdr:txBody>
      </xdr:sp>
      <xdr:sp macro="" textlink="">
        <xdr:nvSpPr>
          <xdr:cNvPr id="5" name="CaixaDeTexto 20">
            <a:extLst>
              <a:ext uri="{FF2B5EF4-FFF2-40B4-BE49-F238E27FC236}">
                <a16:creationId xmlns:a16="http://schemas.microsoft.com/office/drawing/2014/main" id="{00000000-0008-0000-0D00-000005000000}"/>
              </a:ext>
            </a:extLst>
          </xdr:cNvPr>
          <xdr:cNvSpPr/>
        </xdr:nvSpPr>
        <xdr:spPr>
          <a:xfrm>
            <a:off x="8839196" y="266364"/>
            <a:ext cx="914400" cy="983519"/>
          </a:xfrm>
          <a:prstGeom prst="rect">
            <a:avLst/>
          </a:prstGeom>
          <a:noFill/>
          <a:ln cap="flat">
            <a:noFill/>
            <a:prstDash val="solid"/>
          </a:ln>
        </xdr:spPr>
        <xdr:txBody>
          <a:bodyPr lIns="0" tIns="0" rIns="0" bIns="0"/>
          <a:lstStyle/>
          <a:p>
            <a:endParaRPr lang="pt-BR"/>
          </a:p>
        </xdr:txBody>
      </xdr:sp>
      <xdr:sp macro="" textlink="">
        <xdr:nvSpPr>
          <xdr:cNvPr id="6" name="CaixaDeTexto 21">
            <a:extLst>
              <a:ext uri="{FF2B5EF4-FFF2-40B4-BE49-F238E27FC236}">
                <a16:creationId xmlns:a16="http://schemas.microsoft.com/office/drawing/2014/main" id="{00000000-0008-0000-0D00-000006000000}"/>
              </a:ext>
            </a:extLst>
          </xdr:cNvPr>
          <xdr:cNvSpPr txBox="1"/>
        </xdr:nvSpPr>
        <xdr:spPr>
          <a:xfrm>
            <a:off x="8848725" y="180978"/>
            <a:ext cx="914400" cy="276221"/>
          </a:xfrm>
          <a:prstGeom prst="rect">
            <a:avLst/>
          </a:prstGeom>
          <a:noFill/>
          <a:ln cap="flat">
            <a:noFill/>
          </a:ln>
        </xdr:spPr>
        <xdr:txBody>
          <a:bodyPr vert="horz" wrap="none" lIns="91440" tIns="45720" rIns="91440" bIns="45720" anchor="t" anchorCtr="0" compatLnSpc="0">
            <a:noAutofit/>
          </a:bodyPr>
          <a:lstStyle/>
          <a:p>
            <a:pPr marL="0" marR="0" lvl="0" indent="0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r>
              <a:rPr lang="pt-BR" sz="900" b="1" i="0" u="none" strike="noStrike" kern="0" cap="none" spc="0" baseline="0">
                <a:solidFill>
                  <a:srgbClr val="000000"/>
                </a:solidFill>
                <a:uFillTx/>
                <a:latin typeface="Calibri"/>
              </a:rPr>
              <a:t>Quantidade</a:t>
            </a:r>
          </a:p>
        </xdr:txBody>
      </xdr:sp>
    </xdr:grp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506939</xdr:colOff>
      <xdr:row>17</xdr:row>
      <xdr:rowOff>84668</xdr:rowOff>
    </xdr:from>
    <xdr:ext cx="5348819" cy="3153833"/>
    <xdr:grpSp>
      <xdr:nvGrpSpPr>
        <xdr:cNvPr id="2" name="Gráfico 2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pSpPr/>
      </xdr:nvGrpSpPr>
      <xdr:grpSpPr>
        <a:xfrm>
          <a:off x="6497106" y="3841751"/>
          <a:ext cx="5348819" cy="3153833"/>
          <a:chOff x="9363071" y="0"/>
          <a:chExt cx="5348819" cy="3679829"/>
        </a:xfrm>
      </xdr:grpSpPr>
      <xdr:graphicFrame macro="">
        <xdr:nvGraphicFramePr>
          <xdr:cNvPr id="3" name="Gráfico 2">
            <a:extLst>
              <a:ext uri="{FF2B5EF4-FFF2-40B4-BE49-F238E27FC236}">
                <a16:creationId xmlns:a16="http://schemas.microsoft.com/office/drawing/2014/main" id="{00000000-0008-0000-0E00-000003000000}"/>
              </a:ext>
            </a:extLst>
          </xdr:cNvPr>
          <xdr:cNvGraphicFramePr/>
        </xdr:nvGraphicFramePr>
        <xdr:xfrm>
          <a:off x="9363071" y="0"/>
          <a:ext cx="5348819" cy="3679829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4" name="CaixaDeTexto 2">
            <a:extLst>
              <a:ext uri="{FF2B5EF4-FFF2-40B4-BE49-F238E27FC236}">
                <a16:creationId xmlns:a16="http://schemas.microsoft.com/office/drawing/2014/main" id="{00000000-0008-0000-0E00-000004000000}"/>
              </a:ext>
            </a:extLst>
          </xdr:cNvPr>
          <xdr:cNvSpPr txBox="1"/>
        </xdr:nvSpPr>
        <xdr:spPr>
          <a:xfrm>
            <a:off x="9784848" y="86017"/>
            <a:ext cx="4574617" cy="259737"/>
          </a:xfrm>
          <a:prstGeom prst="rect">
            <a:avLst/>
          </a:prstGeom>
          <a:noFill/>
          <a:ln cap="flat">
            <a:noFill/>
          </a:ln>
        </xdr:spPr>
        <xdr:txBody>
          <a:bodyPr vert="horz" wrap="none" lIns="91440" tIns="45720" rIns="91440" bIns="45720" anchor="t" anchorCtr="0" compatLnSpc="0">
            <a:noAutofit/>
          </a:bodyPr>
          <a:lstStyle/>
          <a:p>
            <a:pPr marL="0" marR="0" lvl="0" indent="0" algn="ctr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r>
              <a:rPr lang="pt-BR" sz="1400" b="1" i="0" u="none" strike="noStrike" kern="0" cap="none" spc="0" baseline="0">
                <a:solidFill>
                  <a:schemeClr val="tx1">
                    <a:lumMod val="75000"/>
                    <a:lumOff val="25000"/>
                  </a:schemeClr>
                </a:solidFill>
                <a:uFillTx/>
                <a:latin typeface="Calibri"/>
              </a:rPr>
              <a:t>Média das 10 subprefeituras mais demandadas em 2026</a:t>
            </a:r>
            <a:endParaRPr lang="pt-BR" sz="1100" b="0" i="0" u="none" strike="noStrike" kern="0" cap="none" spc="0" baseline="0">
              <a:solidFill>
                <a:schemeClr val="tx1">
                  <a:lumMod val="75000"/>
                  <a:lumOff val="25000"/>
                </a:schemeClr>
              </a:solidFill>
              <a:uFillTx/>
              <a:latin typeface="Calibri"/>
            </a:endParaRPr>
          </a:p>
        </xdr:txBody>
      </xdr:sp>
    </xdr:grpSp>
    <xdr:clientData/>
  </xdr:oneCellAnchor>
  <xdr:twoCellAnchor editAs="oneCell">
    <xdr:from>
      <xdr:col>0</xdr:col>
      <xdr:colOff>84666</xdr:colOff>
      <xdr:row>17</xdr:row>
      <xdr:rowOff>74085</xdr:rowOff>
    </xdr:from>
    <xdr:to>
      <xdr:col>10</xdr:col>
      <xdr:colOff>381000</xdr:colOff>
      <xdr:row>33</xdr:row>
      <xdr:rowOff>179917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476246</xdr:colOff>
      <xdr:row>2</xdr:row>
      <xdr:rowOff>95246</xdr:rowOff>
    </xdr:from>
    <xdr:ext cx="5105404" cy="3433233"/>
    <xdr:graphicFrame macro="">
      <xdr:nvGraphicFramePr>
        <xdr:cNvPr id="5" name="Gráfico 1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9528</xdr:colOff>
      <xdr:row>0</xdr:row>
      <xdr:rowOff>0</xdr:rowOff>
    </xdr:from>
    <xdr:ext cx="4657722" cy="2235195"/>
    <xdr:graphicFrame macro="">
      <xdr:nvGraphicFramePr>
        <xdr:cNvPr id="2" name="Gráfico 2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17</xdr:col>
      <xdr:colOff>60325</xdr:colOff>
      <xdr:row>8</xdr:row>
      <xdr:rowOff>328083</xdr:rowOff>
    </xdr:from>
    <xdr:ext cx="4582579" cy="2022479"/>
    <xdr:graphicFrame macro="">
      <xdr:nvGraphicFramePr>
        <xdr:cNvPr id="3" name="Gráfico 3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17</xdr:col>
      <xdr:colOff>63500</xdr:colOff>
      <xdr:row>18</xdr:row>
      <xdr:rowOff>158750</xdr:rowOff>
    </xdr:from>
    <xdr:ext cx="4561417" cy="2561167"/>
    <xdr:graphicFrame macro="">
      <xdr:nvGraphicFramePr>
        <xdr:cNvPr id="4" name="Gráfico 7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18</xdr:col>
      <xdr:colOff>88904</xdr:colOff>
      <xdr:row>32</xdr:row>
      <xdr:rowOff>96308</xdr:rowOff>
    </xdr:from>
    <xdr:ext cx="5763680" cy="5671608"/>
    <xdr:graphicFrame macro="">
      <xdr:nvGraphicFramePr>
        <xdr:cNvPr id="5" name="Gráfico 2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twoCellAnchor>
    <xdr:from>
      <xdr:col>7</xdr:col>
      <xdr:colOff>114300</xdr:colOff>
      <xdr:row>15</xdr:row>
      <xdr:rowOff>85725</xdr:rowOff>
    </xdr:from>
    <xdr:to>
      <xdr:col>17</xdr:col>
      <xdr:colOff>10583</xdr:colOff>
      <xdr:row>31</xdr:row>
      <xdr:rowOff>137584</xdr:rowOff>
    </xdr:to>
    <xdr:graphicFrame macro="">
      <xdr:nvGraphicFramePr>
        <xdr:cNvPr id="6" name="Gráfico 1"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0.00731</cdr:x>
      <cdr:y>0</cdr:y>
    </cdr:from>
    <cdr:to>
      <cdr:x>0.99909</cdr:x>
      <cdr:y>0.21927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33867" y="0"/>
          <a:ext cx="4593167" cy="60219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 rtl="0">
            <a:lnSpc>
              <a:spcPts val="1300"/>
            </a:lnSpc>
          </a:pPr>
          <a:r>
            <a:rPr lang="en-US" sz="1200" b="1" i="0" baseline="0">
              <a:effectLst/>
              <a:latin typeface="+mn-lt"/>
              <a:ea typeface="+mn-ea"/>
              <a:cs typeface="+mn-cs"/>
            </a:rPr>
            <a:t>Protocolos inicialmente registrados como denúncias</a:t>
          </a:r>
          <a:endParaRPr lang="pt-BR" sz="1200">
            <a:effectLst/>
          </a:endParaRPr>
        </a:p>
        <a:p xmlns:a="http://schemas.openxmlformats.org/drawingml/2006/main">
          <a:pPr algn="ctr" rtl="0">
            <a:lnSpc>
              <a:spcPts val="1300"/>
            </a:lnSpc>
          </a:pPr>
          <a:r>
            <a:rPr lang="en-US" sz="1200" b="1" i="0" baseline="0">
              <a:effectLst/>
              <a:latin typeface="+mn-lt"/>
              <a:ea typeface="+mn-ea"/>
              <a:cs typeface="+mn-cs"/>
            </a:rPr>
            <a:t>% deferidas, indeferidas, canceladas e reclassificadas - </a:t>
          </a:r>
          <a:r>
            <a:rPr lang="pt-BR" sz="1200" b="1" i="0" baseline="0">
              <a:effectLst/>
              <a:latin typeface="+mn-lt"/>
              <a:ea typeface="+mn-ea"/>
              <a:cs typeface="+mn-cs"/>
            </a:rPr>
            <a:t>2026</a:t>
          </a:r>
          <a:endParaRPr lang="pt-BR" sz="1200">
            <a:effectLst/>
          </a:endParaRPr>
        </a:p>
        <a:p xmlns:a="http://schemas.openxmlformats.org/drawingml/2006/main">
          <a:pPr>
            <a:lnSpc>
              <a:spcPts val="1200"/>
            </a:lnSpc>
          </a:pPr>
          <a:endParaRPr lang="pt-BR" sz="1100"/>
        </a:p>
      </cdr:txBody>
    </cdr: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264583</xdr:colOff>
      <xdr:row>2</xdr:row>
      <xdr:rowOff>10584</xdr:rowOff>
    </xdr:from>
    <xdr:to>
      <xdr:col>11</xdr:col>
      <xdr:colOff>232833</xdr:colOff>
      <xdr:row>66</xdr:row>
      <xdr:rowOff>137584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266090</xdr:colOff>
      <xdr:row>68</xdr:row>
      <xdr:rowOff>11784</xdr:rowOff>
    </xdr:from>
    <xdr:to>
      <xdr:col>6</xdr:col>
      <xdr:colOff>3333750</xdr:colOff>
      <xdr:row>83</xdr:row>
      <xdr:rowOff>155717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3475869</xdr:colOff>
      <xdr:row>68</xdr:row>
      <xdr:rowOff>4236</xdr:rowOff>
    </xdr:from>
    <xdr:to>
      <xdr:col>11</xdr:col>
      <xdr:colOff>275168</xdr:colOff>
      <xdr:row>83</xdr:row>
      <xdr:rowOff>148169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123821</xdr:colOff>
      <xdr:row>2</xdr:row>
      <xdr:rowOff>123828</xdr:rowOff>
    </xdr:from>
    <xdr:ext cx="4457700" cy="2981328"/>
    <xdr:grpSp>
      <xdr:nvGrpSpPr>
        <xdr:cNvPr id="2" name="Gráfico 1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pSpPr/>
      </xdr:nvGrpSpPr>
      <xdr:grpSpPr>
        <a:xfrm>
          <a:off x="3100384" y="504828"/>
          <a:ext cx="4457700" cy="2981328"/>
          <a:chOff x="2895596" y="504828"/>
          <a:chExt cx="4457700" cy="2981328"/>
        </a:xfrm>
      </xdr:grpSpPr>
      <xdr:graphicFrame macro="">
        <xdr:nvGraphicFramePr>
          <xdr:cNvPr id="3" name="Gráfico 2">
            <a:extLst>
              <a:ext uri="{FF2B5EF4-FFF2-40B4-BE49-F238E27FC236}">
                <a16:creationId xmlns:a16="http://schemas.microsoft.com/office/drawing/2014/main" id="{00000000-0008-0000-1200-000005000000}"/>
              </a:ext>
            </a:extLst>
          </xdr:cNvPr>
          <xdr:cNvGraphicFramePr/>
        </xdr:nvGraphicFramePr>
        <xdr:xfrm>
          <a:off x="2895596" y="504828"/>
          <a:ext cx="4457700" cy="298132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4" name="CaixaDeTexto 2">
            <a:extLst>
              <a:ext uri="{FF2B5EF4-FFF2-40B4-BE49-F238E27FC236}">
                <a16:creationId xmlns:a16="http://schemas.microsoft.com/office/drawing/2014/main" id="{00000000-0008-0000-1200-000006000000}"/>
              </a:ext>
            </a:extLst>
          </xdr:cNvPr>
          <xdr:cNvSpPr txBox="1"/>
        </xdr:nvSpPr>
        <xdr:spPr>
          <a:xfrm>
            <a:off x="5814303" y="759973"/>
            <a:ext cx="580351" cy="222436"/>
          </a:xfrm>
          <a:prstGeom prst="rect">
            <a:avLst/>
          </a:prstGeom>
          <a:noFill/>
          <a:ln cap="flat">
            <a:noFill/>
          </a:ln>
        </xdr:spPr>
        <xdr:txBody>
          <a:bodyPr vert="horz" wrap="none" lIns="91440" tIns="45720" rIns="91440" bIns="45720" anchor="t" anchorCtr="0" compatLnSpc="0">
            <a:noAutofit/>
          </a:bodyPr>
          <a:lstStyle/>
          <a:p>
            <a:pPr marL="0" marR="0" lvl="0" indent="0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r>
              <a:rPr lang="pt-BR" sz="1000" b="1" i="0" u="none" strike="noStrike" kern="0" cap="none" spc="0" baseline="0">
                <a:solidFill>
                  <a:srgbClr val="000000"/>
                </a:solidFill>
                <a:uFillTx/>
                <a:latin typeface="Calibri"/>
              </a:rPr>
              <a:t>Variação</a:t>
            </a:r>
          </a:p>
        </xdr:txBody>
      </xdr:sp>
    </xdr:grpSp>
    <xdr:clientData/>
  </xdr:oneCellAnchor>
  <xdr:oneCellAnchor>
    <xdr:from>
      <xdr:col>18</xdr:col>
      <xdr:colOff>466728</xdr:colOff>
      <xdr:row>0</xdr:row>
      <xdr:rowOff>57146</xdr:rowOff>
    </xdr:from>
    <xdr:ext cx="5448296" cy="3629025"/>
    <xdr:graphicFrame macro="">
      <xdr:nvGraphicFramePr>
        <xdr:cNvPr id="5" name="Gráfico 8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10</xdr:col>
      <xdr:colOff>104775</xdr:colOff>
      <xdr:row>0</xdr:row>
      <xdr:rowOff>57153</xdr:rowOff>
    </xdr:from>
    <xdr:ext cx="4829175" cy="3686175"/>
    <xdr:graphicFrame macro="">
      <xdr:nvGraphicFramePr>
        <xdr:cNvPr id="6" name="Gráfico 7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190498</xdr:colOff>
      <xdr:row>28</xdr:row>
      <xdr:rowOff>0</xdr:rowOff>
    </xdr:from>
    <xdr:to>
      <xdr:col>6</xdr:col>
      <xdr:colOff>600073</xdr:colOff>
      <xdr:row>40</xdr:row>
      <xdr:rowOff>9525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134406</xdr:colOff>
      <xdr:row>27</xdr:row>
      <xdr:rowOff>179915</xdr:rowOff>
    </xdr:from>
    <xdr:to>
      <xdr:col>15</xdr:col>
      <xdr:colOff>44448</xdr:colOff>
      <xdr:row>39</xdr:row>
      <xdr:rowOff>189441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0</xdr:col>
      <xdr:colOff>0</xdr:colOff>
      <xdr:row>0</xdr:row>
      <xdr:rowOff>66675</xdr:rowOff>
    </xdr:from>
    <xdr:ext cx="9958917" cy="2409826"/>
    <xdr:sp macro="" textlink="">
      <xdr:nvSpPr>
        <xdr:cNvPr id="5" name="CaixaDeTexto 3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SpPr txBox="1"/>
      </xdr:nvSpPr>
      <xdr:spPr>
        <a:xfrm>
          <a:off x="0" y="66675"/>
          <a:ext cx="9958917" cy="2409826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 rtl="0" fontAlgn="base"/>
          <a:r>
            <a:rPr lang="pt-BR" sz="1200" b="1" i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Ouvidoria Geral do Município</a:t>
          </a:r>
        </a:p>
        <a:p>
          <a:pPr algn="ctr" rtl="0" fontAlgn="base"/>
          <a:endParaRPr lang="pt-BR" sz="12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2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Solicitar que o acesso ao processo seja público Setembro </a:t>
          </a:r>
          <a:r>
            <a:rPr lang="pt-BR" sz="1200" b="1" i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de 2026</a:t>
          </a:r>
          <a:endParaRPr lang="pt-BR" sz="12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endParaRPr lang="pt-BR" sz="1100" b="1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pt-BR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É a solicitação para tornar públicos os encaminhamentos de um processo registrado na Ouvidoria Geral do Município (OGM). </a:t>
          </a:r>
        </a:p>
        <a:p>
          <a:r>
            <a:rPr lang="pt-BR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r>
            <a:rPr lang="pt-BR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As manifestações registradas pelo atendimento da Ouvidoria Geral do Município (OGM) são encaminhadas aos órgãos de forma restrita.  A (o) cidadã (o) pode solicitar que o processo conste no sistema em caráter público, desde que não seja uma denúncia, não tenha sido registrado de maneira anônima, e não tenha uma restrição legal como sigilo fiscal, sigilo bancário entre outros. A Ouvidoria Geral do Município (OGM) irá analisar de acordo com o fundamento da autodeterminação informativa, previsto no Art. 2º, inciso II da lei de Proteção de Dados Pessoais, garantindo ao cidadão o direito de controlar, proteger seus dados pessoais e também preservar documentos com informações pessoais e/ou sensíveis de terceiros.  </a:t>
          </a:r>
        </a:p>
        <a:p>
          <a:endParaRPr lang="pt-BR" sz="12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pt-BR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Para mais informações:</a:t>
          </a:r>
          <a:r>
            <a:rPr lang="pt-BR" sz="1200" u="sng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  <a:hlinkClick xmlns:r="http://schemas.openxmlformats.org/officeDocument/2006/relationships" r:id=""/>
            </a:rPr>
            <a:t> https://sp156.prefeitura.sp.gov.br/portal/servicos/informacao?servico=4063</a:t>
          </a:r>
          <a:endParaRPr lang="pt-BR" sz="12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/>
          <a:endParaRPr lang="pt-BR" sz="1100" b="1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pt-BR" sz="1100"/>
        </a:p>
      </xdr:txBody>
    </xdr:sp>
    <xdr:clientData/>
  </xdr:oneCellAnchor>
  <xdr:twoCellAnchor>
    <xdr:from>
      <xdr:col>3</xdr:col>
      <xdr:colOff>275165</xdr:colOff>
      <xdr:row>13</xdr:row>
      <xdr:rowOff>67733</xdr:rowOff>
    </xdr:from>
    <xdr:to>
      <xdr:col>14</xdr:col>
      <xdr:colOff>455082</xdr:colOff>
      <xdr:row>26</xdr:row>
      <xdr:rowOff>201082</xdr:rowOff>
    </xdr:to>
    <mc:AlternateContent xmlns:mc="http://schemas.openxmlformats.org/markup-compatibility/2006">
      <mc:Choice xmlns:cx1="http://schemas.microsoft.com/office/drawing/2015/9/8/chartex" xmlns="" Requires="cx1">
        <xdr:graphicFrame macro="">
          <xdr:nvGraphicFramePr>
            <xdr:cNvPr id="4" name="Gráfico 3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3"/>
            </a:graphicData>
          </a:graphic>
        </xdr:graphicFrame>
      </mc:Choice>
      <mc:Fallback>
        <xdr:sp macro="" textlink="">
          <xdr:nvSpPr>
            <xdr:cNvPr id="4" name="Retângulo 3"/>
            <xdr:cNvSpPr>
              <a:spLocks noTextEdit="1"/>
            </xdr:cNvSpPr>
          </xdr:nvSpPr>
          <xdr:spPr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Este gráfico não está disponível na sua versão de Excel.
Editar esta forma ou salvar esta pasta de trabalho em um formato de arquivo diferente quebrará o gráfico permanentemente.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222249</xdr:colOff>
      <xdr:row>13</xdr:row>
      <xdr:rowOff>21166</xdr:rowOff>
    </xdr:from>
    <xdr:to>
      <xdr:col>15</xdr:col>
      <xdr:colOff>52614</xdr:colOff>
      <xdr:row>27</xdr:row>
      <xdr:rowOff>52916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370666" y="2508249"/>
          <a:ext cx="7524448" cy="28469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Q1:R20"/>
  <sheetViews>
    <sheetView showGridLines="0" tabSelected="1" zoomScaleNormal="100" workbookViewId="0">
      <selection activeCell="R1" sqref="R1"/>
    </sheetView>
  </sheetViews>
  <sheetFormatPr defaultRowHeight="15"/>
  <sheetData>
    <row r="1" spans="17:18">
      <c r="Q1" t="s">
        <v>0</v>
      </c>
      <c r="R1" t="s">
        <v>1</v>
      </c>
    </row>
    <row r="4" spans="17:18">
      <c r="Q4" t="s">
        <v>2</v>
      </c>
    </row>
    <row r="20" spans="18:18">
      <c r="R20" t="s">
        <v>573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2"/>
  <dimension ref="A1:U44"/>
  <sheetViews>
    <sheetView zoomScale="90" zoomScaleNormal="90" workbookViewId="0"/>
  </sheetViews>
  <sheetFormatPr defaultRowHeight="15"/>
  <cols>
    <col min="1" max="1" width="13.5703125" customWidth="1"/>
    <col min="2" max="2" width="12" bestFit="1" customWidth="1"/>
    <col min="3" max="3" width="10.42578125" bestFit="1" customWidth="1"/>
    <col min="4" max="4" width="44.140625" bestFit="1" customWidth="1"/>
    <col min="5" max="5" width="7.5703125" bestFit="1" customWidth="1"/>
    <col min="6" max="6" width="7.7109375" bestFit="1" customWidth="1"/>
    <col min="7" max="7" width="7.140625" bestFit="1" customWidth="1"/>
    <col min="8" max="8" width="7.5703125" bestFit="1" customWidth="1"/>
    <col min="9" max="9" width="7.7109375" style="2" bestFit="1" customWidth="1"/>
    <col min="10" max="10" width="7.140625" style="2" bestFit="1" customWidth="1"/>
    <col min="11" max="11" width="7.5703125" style="3" bestFit="1" customWidth="1"/>
    <col min="12" max="12" width="8.140625" customWidth="1"/>
    <col min="13" max="13" width="7.85546875" customWidth="1"/>
    <col min="14" max="14" width="8" customWidth="1"/>
    <col min="15" max="15" width="7.28515625" bestFit="1" customWidth="1"/>
    <col min="16" max="16" width="7.140625" bestFit="1" customWidth="1"/>
    <col min="17" max="17" width="7.5703125" bestFit="1" customWidth="1"/>
    <col min="18" max="18" width="8" bestFit="1" customWidth="1"/>
    <col min="19" max="19" width="7.5703125" customWidth="1"/>
    <col min="20" max="20" width="13.7109375" customWidth="1"/>
  </cols>
  <sheetData>
    <row r="1" spans="1:11">
      <c r="A1" s="1" t="s">
        <v>3</v>
      </c>
    </row>
    <row r="2" spans="1:11">
      <c r="A2" s="1" t="s">
        <v>4</v>
      </c>
    </row>
    <row r="3" spans="1:11" ht="15.75" thickBot="1">
      <c r="A3" s="827">
        <v>45992</v>
      </c>
      <c r="B3" s="828">
        <v>4735</v>
      </c>
      <c r="C3" s="829">
        <v>-7.5736872926019911</v>
      </c>
    </row>
    <row r="4" spans="1:11" ht="15.75" thickBot="1">
      <c r="A4" s="823" t="s">
        <v>5</v>
      </c>
      <c r="B4" s="824" t="s">
        <v>6</v>
      </c>
      <c r="C4" s="825" t="s">
        <v>7</v>
      </c>
      <c r="D4" s="5"/>
      <c r="E4" s="5"/>
      <c r="F4" s="5"/>
      <c r="I4"/>
      <c r="J4"/>
    </row>
    <row r="5" spans="1:11">
      <c r="A5" s="550">
        <v>46023</v>
      </c>
      <c r="B5" s="427">
        <f>P25</f>
        <v>5809</v>
      </c>
      <c r="C5" s="548">
        <f>((B5-B3)/B3)*100</f>
        <v>22.682154171066525</v>
      </c>
      <c r="D5" s="7"/>
      <c r="E5" s="7"/>
      <c r="F5" s="7"/>
      <c r="I5"/>
      <c r="J5"/>
    </row>
    <row r="6" spans="1:11">
      <c r="A6" s="886">
        <v>46054</v>
      </c>
      <c r="B6" s="884">
        <f>O25</f>
        <v>5557</v>
      </c>
      <c r="C6" s="887">
        <f t="shared" ref="C6:C10" si="0">((B6-B5)/B5)*100</f>
        <v>-4.3380960578412804</v>
      </c>
      <c r="D6" s="7"/>
      <c r="E6" s="7"/>
      <c r="F6" s="7"/>
      <c r="H6" s="8"/>
      <c r="I6" s="7"/>
      <c r="J6" s="7"/>
      <c r="K6" s="9"/>
    </row>
    <row r="7" spans="1:11">
      <c r="A7" s="886">
        <v>46082</v>
      </c>
      <c r="B7" s="301">
        <f>N25</f>
        <v>6550</v>
      </c>
      <c r="C7" s="887">
        <f t="shared" si="0"/>
        <v>17.86935396796833</v>
      </c>
      <c r="D7" s="7"/>
      <c r="E7" s="7"/>
      <c r="F7" s="7"/>
      <c r="H7" s="8"/>
      <c r="I7" s="7"/>
      <c r="J7" s="7"/>
      <c r="K7" s="9"/>
    </row>
    <row r="8" spans="1:11">
      <c r="A8" s="886">
        <v>46113</v>
      </c>
      <c r="B8" s="301">
        <f>M25</f>
        <v>5538</v>
      </c>
      <c r="C8" s="887">
        <f t="shared" si="0"/>
        <v>-15.450381679389313</v>
      </c>
      <c r="D8" s="7"/>
      <c r="E8" s="7"/>
      <c r="F8" s="7"/>
    </row>
    <row r="9" spans="1:11">
      <c r="A9" s="886">
        <v>46143</v>
      </c>
      <c r="B9" s="163">
        <f>L25</f>
        <v>5513</v>
      </c>
      <c r="C9" s="887">
        <f t="shared" si="0"/>
        <v>-0.45142650776453597</v>
      </c>
      <c r="D9" s="7"/>
      <c r="E9" s="7"/>
      <c r="F9" s="7"/>
    </row>
    <row r="10" spans="1:11">
      <c r="A10" s="886">
        <v>46174</v>
      </c>
      <c r="B10" s="301">
        <f>K25</f>
        <v>5247</v>
      </c>
      <c r="C10" s="887">
        <f t="shared" si="0"/>
        <v>-4.8249591873752946</v>
      </c>
      <c r="D10" s="7"/>
      <c r="E10" s="7"/>
      <c r="F10" s="7"/>
    </row>
    <row r="11" spans="1:11">
      <c r="A11" s="886">
        <v>46204</v>
      </c>
      <c r="B11" s="163">
        <f>J25</f>
        <v>6274</v>
      </c>
      <c r="C11" s="887">
        <f>((B11-B10)/B10)*100</f>
        <v>19.573089384410139</v>
      </c>
      <c r="D11" s="7"/>
      <c r="E11" s="7"/>
      <c r="F11" s="7"/>
    </row>
    <row r="12" spans="1:11">
      <c r="A12" s="886">
        <v>46235</v>
      </c>
      <c r="B12" s="163">
        <f>I25</f>
        <v>6466</v>
      </c>
      <c r="C12" s="887">
        <f>((B12-B11)/B11)*100</f>
        <v>3.0602486452024227</v>
      </c>
      <c r="D12" s="7"/>
      <c r="E12" s="7"/>
      <c r="F12" s="7"/>
    </row>
    <row r="13" spans="1:11">
      <c r="A13" s="886">
        <v>46266</v>
      </c>
      <c r="B13" s="301">
        <f>H25</f>
        <v>6244</v>
      </c>
      <c r="C13" s="887">
        <f>((B13-B12)/B12)*100</f>
        <v>-3.4333436436746059</v>
      </c>
      <c r="D13" s="7"/>
      <c r="E13" s="7"/>
      <c r="F13" s="7"/>
    </row>
    <row r="14" spans="1:11">
      <c r="A14" s="551"/>
      <c r="B14" s="163"/>
      <c r="C14" s="549"/>
      <c r="D14" s="7"/>
      <c r="E14" s="7"/>
      <c r="F14" s="7"/>
      <c r="H14" s="10"/>
    </row>
    <row r="15" spans="1:11">
      <c r="A15" s="551"/>
      <c r="B15" s="163"/>
      <c r="C15" s="549"/>
      <c r="D15" s="7"/>
      <c r="E15" s="7"/>
      <c r="F15" s="7"/>
    </row>
    <row r="16" spans="1:11" ht="15.75" thickBot="1">
      <c r="A16" s="552"/>
      <c r="B16" s="428"/>
      <c r="C16" s="429"/>
      <c r="D16" s="7"/>
      <c r="E16" s="7"/>
      <c r="F16" s="7"/>
    </row>
    <row r="17" spans="1:21" ht="15.75" thickBot="1">
      <c r="A17" s="11" t="s">
        <v>8</v>
      </c>
      <c r="B17" s="13">
        <f>SUM(B5:B16)</f>
        <v>53198</v>
      </c>
    </row>
    <row r="18" spans="1:21" ht="15.75" thickBot="1">
      <c r="A18" s="12" t="s">
        <v>9</v>
      </c>
      <c r="B18" s="13">
        <f>AVERAGE(B5:B16)</f>
        <v>5910.8888888888887</v>
      </c>
      <c r="D18" s="14" t="s">
        <v>10</v>
      </c>
      <c r="E18" s="15">
        <v>46357</v>
      </c>
      <c r="F18" s="16">
        <v>46327</v>
      </c>
      <c r="G18" s="16">
        <v>46296</v>
      </c>
      <c r="H18" s="16">
        <v>46266</v>
      </c>
      <c r="I18" s="16">
        <v>46235</v>
      </c>
      <c r="J18" s="16">
        <v>46204</v>
      </c>
      <c r="K18" s="16">
        <v>46174</v>
      </c>
      <c r="L18" s="17">
        <v>46143</v>
      </c>
      <c r="M18" s="15">
        <v>46113</v>
      </c>
      <c r="N18" s="15">
        <v>46082</v>
      </c>
      <c r="O18" s="15">
        <v>46054</v>
      </c>
      <c r="P18" s="18">
        <v>46023</v>
      </c>
      <c r="Q18" s="16" t="s">
        <v>8</v>
      </c>
      <c r="R18" s="415" t="s">
        <v>11</v>
      </c>
      <c r="S18" s="416" t="s">
        <v>9</v>
      </c>
      <c r="T18" s="193"/>
    </row>
    <row r="19" spans="1:21" s="596" customFormat="1">
      <c r="A19" s="1163"/>
      <c r="B19" s="1163"/>
      <c r="C19" s="1163"/>
      <c r="D19" s="931" t="s">
        <v>12</v>
      </c>
      <c r="E19" s="932"/>
      <c r="F19" s="933"/>
      <c r="G19" s="934"/>
      <c r="H19" s="934">
        <v>502</v>
      </c>
      <c r="I19" s="934">
        <v>455</v>
      </c>
      <c r="J19" s="934">
        <v>450</v>
      </c>
      <c r="K19" s="935">
        <v>440</v>
      </c>
      <c r="L19" s="935">
        <v>508</v>
      </c>
      <c r="M19" s="936">
        <v>398</v>
      </c>
      <c r="N19" s="937">
        <v>426</v>
      </c>
      <c r="O19" s="936">
        <v>351</v>
      </c>
      <c r="P19" s="938">
        <v>402</v>
      </c>
      <c r="Q19" s="939">
        <f>SUM(E19:P19)</f>
        <v>3932</v>
      </c>
      <c r="R19" s="940">
        <f>(Q19/Q25)*100</f>
        <v>7.3912553103500134</v>
      </c>
      <c r="S19" s="941">
        <f>AVERAGE(E19:P19)</f>
        <v>436.88888888888891</v>
      </c>
      <c r="T19" s="942" t="s">
        <v>12</v>
      </c>
      <c r="U19" s="943"/>
    </row>
    <row r="20" spans="1:21" s="596" customFormat="1" ht="15" customHeight="1">
      <c r="C20" s="944"/>
      <c r="D20" s="945" t="s">
        <v>13</v>
      </c>
      <c r="E20" s="946"/>
      <c r="F20" s="947"/>
      <c r="G20" s="948"/>
      <c r="H20" s="948">
        <v>88</v>
      </c>
      <c r="I20" s="948">
        <v>86</v>
      </c>
      <c r="J20" s="948">
        <v>82</v>
      </c>
      <c r="K20" s="949">
        <v>49</v>
      </c>
      <c r="L20" s="949">
        <v>64</v>
      </c>
      <c r="M20" s="948">
        <v>69</v>
      </c>
      <c r="N20" s="937">
        <v>78</v>
      </c>
      <c r="O20" s="948">
        <v>74</v>
      </c>
      <c r="P20" s="950">
        <v>62</v>
      </c>
      <c r="Q20" s="951">
        <f t="shared" ref="Q20:Q24" si="1">SUM(E20:P20)</f>
        <v>652</v>
      </c>
      <c r="R20" s="952">
        <f>(Q20/Q25)*100</f>
        <v>1.2256099853377946</v>
      </c>
      <c r="S20" s="953">
        <f t="shared" ref="S20:S24" si="2">AVERAGE(E20:P20)</f>
        <v>72.444444444444443</v>
      </c>
      <c r="T20" s="942" t="s">
        <v>13</v>
      </c>
      <c r="U20" s="943"/>
    </row>
    <row r="21" spans="1:21" s="596" customFormat="1" ht="15" customHeight="1">
      <c r="C21" s="944"/>
      <c r="D21" s="954" t="s">
        <v>14</v>
      </c>
      <c r="E21" s="946"/>
      <c r="F21" s="947"/>
      <c r="G21" s="948"/>
      <c r="H21" s="948">
        <v>0</v>
      </c>
      <c r="I21" s="948">
        <v>3</v>
      </c>
      <c r="J21" s="948">
        <v>0</v>
      </c>
      <c r="K21" s="949">
        <v>1</v>
      </c>
      <c r="L21" s="948">
        <v>0</v>
      </c>
      <c r="M21" s="948">
        <v>0</v>
      </c>
      <c r="N21" s="937">
        <v>0</v>
      </c>
      <c r="O21" s="948">
        <v>0</v>
      </c>
      <c r="P21" s="950">
        <v>0</v>
      </c>
      <c r="Q21" s="951">
        <f t="shared" si="1"/>
        <v>4</v>
      </c>
      <c r="R21" s="952">
        <f>(Q21/Q25)*100</f>
        <v>7.5190796646490464E-3</v>
      </c>
      <c r="S21" s="953">
        <f t="shared" si="2"/>
        <v>0.44444444444444442</v>
      </c>
      <c r="T21" s="955" t="s">
        <v>15</v>
      </c>
      <c r="U21" s="943"/>
    </row>
    <row r="22" spans="1:21" s="596" customFormat="1">
      <c r="D22" s="945" t="s">
        <v>16</v>
      </c>
      <c r="E22" s="946"/>
      <c r="F22" s="947"/>
      <c r="G22" s="948"/>
      <c r="H22" s="948">
        <v>5203</v>
      </c>
      <c r="I22" s="948">
        <v>5531</v>
      </c>
      <c r="J22" s="948">
        <v>5402</v>
      </c>
      <c r="K22" s="949">
        <v>4477</v>
      </c>
      <c r="L22" s="949">
        <v>4669</v>
      </c>
      <c r="M22" s="948">
        <v>4633</v>
      </c>
      <c r="N22" s="937">
        <v>5579</v>
      </c>
      <c r="O22" s="948">
        <v>4750</v>
      </c>
      <c r="P22" s="950">
        <v>4968</v>
      </c>
      <c r="Q22" s="951">
        <f t="shared" si="1"/>
        <v>45212</v>
      </c>
      <c r="R22" s="952">
        <f>(Q22/Q25)*100</f>
        <v>84.988157449528174</v>
      </c>
      <c r="S22" s="953">
        <f t="shared" si="2"/>
        <v>5023.5555555555557</v>
      </c>
      <c r="T22" s="942" t="s">
        <v>16</v>
      </c>
      <c r="U22" s="943"/>
    </row>
    <row r="23" spans="1:21" ht="17.25" customHeight="1">
      <c r="D23" s="27" t="s">
        <v>17</v>
      </c>
      <c r="E23" s="28"/>
      <c r="F23" s="29"/>
      <c r="G23" s="30"/>
      <c r="H23" s="30">
        <v>402</v>
      </c>
      <c r="I23" s="30">
        <v>347</v>
      </c>
      <c r="J23" s="948">
        <v>296</v>
      </c>
      <c r="K23" s="31">
        <v>231</v>
      </c>
      <c r="L23" s="949">
        <v>225</v>
      </c>
      <c r="M23" s="30">
        <v>397</v>
      </c>
      <c r="N23" s="25">
        <v>402</v>
      </c>
      <c r="O23" s="30">
        <v>321</v>
      </c>
      <c r="P23" s="32">
        <v>321</v>
      </c>
      <c r="Q23" s="33">
        <f t="shared" si="1"/>
        <v>2942</v>
      </c>
      <c r="R23" s="34">
        <f>(Q23/Q25)*100</f>
        <v>5.5302830933493734</v>
      </c>
      <c r="S23" s="417">
        <f t="shared" si="2"/>
        <v>326.88888888888891</v>
      </c>
      <c r="T23" s="414" t="s">
        <v>17</v>
      </c>
      <c r="U23" s="826"/>
    </row>
    <row r="24" spans="1:21" ht="15.75" customHeight="1" thickBot="1">
      <c r="A24" s="406"/>
      <c r="B24" s="406"/>
      <c r="D24" s="27" t="s">
        <v>18</v>
      </c>
      <c r="E24" s="35"/>
      <c r="F24" s="29"/>
      <c r="G24" s="36"/>
      <c r="H24" s="36">
        <v>49</v>
      </c>
      <c r="I24" s="36">
        <v>44</v>
      </c>
      <c r="J24" s="30">
        <v>44</v>
      </c>
      <c r="K24" s="37">
        <v>49</v>
      </c>
      <c r="L24" s="31">
        <v>47</v>
      </c>
      <c r="M24" s="30">
        <v>41</v>
      </c>
      <c r="N24" s="25">
        <v>65</v>
      </c>
      <c r="O24" s="36">
        <v>61</v>
      </c>
      <c r="P24" s="38">
        <v>56</v>
      </c>
      <c r="Q24" s="39">
        <f t="shared" si="1"/>
        <v>456</v>
      </c>
      <c r="R24" s="40">
        <f>(Q24/Q25)*100</f>
        <v>0.85717508176999146</v>
      </c>
      <c r="S24" s="418">
        <f t="shared" si="2"/>
        <v>50.666666666666664</v>
      </c>
      <c r="T24" s="414" t="s">
        <v>18</v>
      </c>
      <c r="U24" s="826"/>
    </row>
    <row r="25" spans="1:21" ht="15.75" customHeight="1" thickBot="1">
      <c r="A25" s="406"/>
      <c r="B25" s="406"/>
      <c r="D25" s="100" t="s">
        <v>19</v>
      </c>
      <c r="E25" s="41">
        <f t="shared" ref="E25:J25" si="3">SUM(E19:E24)</f>
        <v>0</v>
      </c>
      <c r="F25" s="41">
        <f t="shared" si="3"/>
        <v>0</v>
      </c>
      <c r="G25" s="41">
        <f t="shared" si="3"/>
        <v>0</v>
      </c>
      <c r="H25" s="41">
        <f t="shared" si="3"/>
        <v>6244</v>
      </c>
      <c r="I25" s="41">
        <f t="shared" si="3"/>
        <v>6466</v>
      </c>
      <c r="J25" s="41">
        <f t="shared" si="3"/>
        <v>6274</v>
      </c>
      <c r="K25" s="41">
        <f t="shared" ref="K25:R25" si="4">SUM(K19:K24)</f>
        <v>5247</v>
      </c>
      <c r="L25" s="41">
        <f>SUM(L19:L24)</f>
        <v>5513</v>
      </c>
      <c r="M25" s="41">
        <f t="shared" si="4"/>
        <v>5538</v>
      </c>
      <c r="N25" s="42">
        <f t="shared" si="4"/>
        <v>6550</v>
      </c>
      <c r="O25" s="41">
        <f t="shared" si="4"/>
        <v>5557</v>
      </c>
      <c r="P25" s="42">
        <f t="shared" si="4"/>
        <v>5809</v>
      </c>
      <c r="Q25" s="43">
        <f>SUM(Q19:Q24)</f>
        <v>53198</v>
      </c>
      <c r="R25" s="42">
        <f t="shared" si="4"/>
        <v>99.999999999999986</v>
      </c>
      <c r="S25" s="419">
        <f>AVERAGEIF(E25:P25,"&gt;0")</f>
        <v>5910.8888888888887</v>
      </c>
    </row>
    <row r="26" spans="1:21" s="596" customFormat="1" ht="15.75" customHeight="1">
      <c r="A26" s="914"/>
      <c r="B26" s="914"/>
      <c r="D26" s="915"/>
      <c r="E26" s="916"/>
      <c r="F26" s="916"/>
      <c r="G26" s="916"/>
      <c r="H26" s="916"/>
      <c r="I26" s="916"/>
      <c r="J26" s="916"/>
      <c r="K26" s="916"/>
      <c r="L26" s="916"/>
      <c r="M26" s="916"/>
      <c r="N26" s="916"/>
      <c r="O26" s="916"/>
      <c r="P26" s="916"/>
      <c r="Q26" s="917"/>
      <c r="R26" s="916"/>
      <c r="S26" s="918"/>
    </row>
    <row r="27" spans="1:21" s="596" customFormat="1" ht="15.75" customHeight="1">
      <c r="A27" s="914"/>
      <c r="B27" s="914"/>
      <c r="D27" s="927" t="s">
        <v>570</v>
      </c>
      <c r="E27" s="928"/>
      <c r="F27" s="928"/>
      <c r="G27" s="928"/>
      <c r="H27" s="926"/>
      <c r="I27" s="926"/>
      <c r="J27" s="926"/>
      <c r="K27" s="926"/>
      <c r="L27" s="926"/>
      <c r="M27" s="926"/>
      <c r="N27" s="926"/>
      <c r="O27" s="926"/>
      <c r="P27" s="926"/>
      <c r="Q27" s="926"/>
      <c r="R27" s="916"/>
      <c r="S27" s="918"/>
    </row>
    <row r="28" spans="1:21" s="596" customFormat="1" ht="42" customHeight="1" thickBot="1">
      <c r="A28" s="914"/>
      <c r="B28" s="914"/>
      <c r="D28" s="1164" t="s">
        <v>571</v>
      </c>
      <c r="E28" s="1164"/>
      <c r="F28" s="1164"/>
      <c r="G28" s="1164"/>
      <c r="H28" s="1164"/>
      <c r="I28" s="1164"/>
      <c r="J28" s="1164"/>
      <c r="K28" s="1164"/>
      <c r="L28" s="1164"/>
      <c r="M28" s="1164"/>
      <c r="N28" s="1164"/>
      <c r="O28" s="1164"/>
      <c r="P28" s="1164"/>
      <c r="Q28" s="1165"/>
      <c r="R28" s="916"/>
      <c r="S28" s="918"/>
    </row>
    <row r="29" spans="1:21" s="596" customFormat="1" ht="15.75" customHeight="1" thickBot="1">
      <c r="A29" s="914"/>
      <c r="B29" s="914"/>
      <c r="D29" s="14" t="s">
        <v>10</v>
      </c>
      <c r="E29" s="15">
        <v>46357</v>
      </c>
      <c r="F29" s="16">
        <v>46327</v>
      </c>
      <c r="G29" s="16">
        <v>46296</v>
      </c>
      <c r="H29" s="16">
        <v>46266</v>
      </c>
      <c r="I29" s="16">
        <v>46235</v>
      </c>
      <c r="J29" s="16">
        <v>46204</v>
      </c>
      <c r="K29" s="16">
        <v>46174</v>
      </c>
      <c r="L29" s="17">
        <v>46143</v>
      </c>
      <c r="M29" s="15">
        <v>46113</v>
      </c>
      <c r="N29" s="15">
        <v>46082</v>
      </c>
      <c r="O29" s="15">
        <v>46054</v>
      </c>
      <c r="P29" s="18">
        <v>46023</v>
      </c>
      <c r="Q29" s="921" t="s">
        <v>8</v>
      </c>
      <c r="R29" s="919"/>
      <c r="S29" s="919"/>
    </row>
    <row r="30" spans="1:21" s="596" customFormat="1" ht="15.75" customHeight="1">
      <c r="A30" s="914"/>
      <c r="B30" s="914"/>
      <c r="D30" s="19" t="s">
        <v>12</v>
      </c>
      <c r="E30" s="20"/>
      <c r="F30" s="21"/>
      <c r="G30" s="22"/>
      <c r="H30" s="22">
        <v>0</v>
      </c>
      <c r="I30" s="22">
        <v>0</v>
      </c>
      <c r="J30" s="22">
        <v>0</v>
      </c>
      <c r="K30" s="23">
        <v>0</v>
      </c>
      <c r="L30" s="23">
        <v>0</v>
      </c>
      <c r="M30" s="24">
        <v>0</v>
      </c>
      <c r="N30" s="25">
        <v>0</v>
      </c>
      <c r="O30" s="24">
        <v>0</v>
      </c>
      <c r="P30" s="26">
        <v>0</v>
      </c>
      <c r="Q30" s="922">
        <f>SUM(E30:P30)</f>
        <v>0</v>
      </c>
      <c r="R30" s="920"/>
      <c r="S30" s="918"/>
    </row>
    <row r="31" spans="1:21" s="596" customFormat="1" ht="15.75" customHeight="1">
      <c r="A31" s="914"/>
      <c r="B31" s="914"/>
      <c r="D31" s="27" t="s">
        <v>13</v>
      </c>
      <c r="E31" s="28"/>
      <c r="F31" s="29"/>
      <c r="G31" s="30"/>
      <c r="H31" s="30">
        <v>0</v>
      </c>
      <c r="I31" s="30">
        <v>0</v>
      </c>
      <c r="J31" s="30">
        <v>0</v>
      </c>
      <c r="K31" s="31">
        <v>0</v>
      </c>
      <c r="L31" s="31">
        <v>0</v>
      </c>
      <c r="M31" s="30">
        <v>0</v>
      </c>
      <c r="N31" s="25">
        <v>0</v>
      </c>
      <c r="O31" s="30">
        <v>0</v>
      </c>
      <c r="P31" s="32">
        <v>0</v>
      </c>
      <c r="Q31" s="923">
        <f t="shared" ref="Q31:Q34" si="5">SUM(E31:P31)</f>
        <v>0</v>
      </c>
      <c r="R31" s="920"/>
      <c r="S31" s="918"/>
    </row>
    <row r="32" spans="1:21" s="596" customFormat="1" ht="15.75" customHeight="1">
      <c r="A32" s="914"/>
      <c r="B32" s="914"/>
      <c r="D32" s="27" t="s">
        <v>16</v>
      </c>
      <c r="E32" s="28"/>
      <c r="F32" s="29"/>
      <c r="G32" s="30"/>
      <c r="H32" s="30">
        <v>0</v>
      </c>
      <c r="I32" s="30">
        <v>2</v>
      </c>
      <c r="J32" s="30">
        <v>0</v>
      </c>
      <c r="K32" s="31">
        <v>1</v>
      </c>
      <c r="L32" s="31">
        <v>0</v>
      </c>
      <c r="M32" s="30">
        <v>0</v>
      </c>
      <c r="N32" s="25">
        <v>0</v>
      </c>
      <c r="O32" s="30">
        <v>0</v>
      </c>
      <c r="P32" s="32">
        <v>0</v>
      </c>
      <c r="Q32" s="923">
        <f t="shared" si="5"/>
        <v>3</v>
      </c>
      <c r="R32" s="920"/>
      <c r="S32" s="918"/>
    </row>
    <row r="33" spans="1:19" s="596" customFormat="1" ht="15.75" customHeight="1">
      <c r="A33" s="914"/>
      <c r="B33" s="914"/>
      <c r="D33" s="27" t="s">
        <v>17</v>
      </c>
      <c r="E33" s="28"/>
      <c r="F33" s="29"/>
      <c r="G33" s="30"/>
      <c r="H33" s="30">
        <v>0</v>
      </c>
      <c r="I33" s="30">
        <v>0</v>
      </c>
      <c r="J33" s="30">
        <v>0</v>
      </c>
      <c r="K33" s="31">
        <v>0</v>
      </c>
      <c r="L33" s="31">
        <v>0</v>
      </c>
      <c r="M33" s="30">
        <v>0</v>
      </c>
      <c r="N33" s="25">
        <v>0</v>
      </c>
      <c r="O33" s="30">
        <v>0</v>
      </c>
      <c r="P33" s="32">
        <v>0</v>
      </c>
      <c r="Q33" s="923">
        <f t="shared" si="5"/>
        <v>0</v>
      </c>
      <c r="R33" s="920"/>
      <c r="S33" s="918"/>
    </row>
    <row r="34" spans="1:19" s="596" customFormat="1" ht="15.75" customHeight="1" thickBot="1">
      <c r="A34" s="914"/>
      <c r="B34" s="914"/>
      <c r="D34" s="27" t="s">
        <v>18</v>
      </c>
      <c r="E34" s="35"/>
      <c r="F34" s="29"/>
      <c r="G34" s="36"/>
      <c r="H34" s="36">
        <v>0</v>
      </c>
      <c r="I34" s="36">
        <v>1</v>
      </c>
      <c r="J34" s="36">
        <v>0</v>
      </c>
      <c r="K34" s="37">
        <v>0</v>
      </c>
      <c r="L34" s="37">
        <v>0</v>
      </c>
      <c r="M34" s="30">
        <v>0</v>
      </c>
      <c r="N34" s="25">
        <v>0</v>
      </c>
      <c r="O34" s="36">
        <v>0</v>
      </c>
      <c r="P34" s="38">
        <v>0</v>
      </c>
      <c r="Q34" s="924">
        <f t="shared" si="5"/>
        <v>1</v>
      </c>
      <c r="R34" s="920"/>
      <c r="S34" s="918"/>
    </row>
    <row r="35" spans="1:19" s="596" customFormat="1" ht="15.75" customHeight="1" thickBot="1">
      <c r="A35" s="914"/>
      <c r="B35" s="914"/>
      <c r="D35" s="100" t="s">
        <v>19</v>
      </c>
      <c r="E35" s="41">
        <f t="shared" ref="E35:Q35" si="6">SUM(E30:E34)</f>
        <v>0</v>
      </c>
      <c r="F35" s="41">
        <f t="shared" si="6"/>
        <v>0</v>
      </c>
      <c r="G35" s="41">
        <f t="shared" si="6"/>
        <v>0</v>
      </c>
      <c r="H35" s="41">
        <f t="shared" si="6"/>
        <v>0</v>
      </c>
      <c r="I35" s="41">
        <f t="shared" si="6"/>
        <v>3</v>
      </c>
      <c r="J35" s="41">
        <f t="shared" si="6"/>
        <v>0</v>
      </c>
      <c r="K35" s="41">
        <f t="shared" si="6"/>
        <v>1</v>
      </c>
      <c r="L35" s="41">
        <f t="shared" si="6"/>
        <v>0</v>
      </c>
      <c r="M35" s="41">
        <f t="shared" si="6"/>
        <v>0</v>
      </c>
      <c r="N35" s="42">
        <f t="shared" si="6"/>
        <v>0</v>
      </c>
      <c r="O35" s="41">
        <f t="shared" si="6"/>
        <v>0</v>
      </c>
      <c r="P35" s="42">
        <f t="shared" si="6"/>
        <v>0</v>
      </c>
      <c r="Q35" s="925">
        <f t="shared" si="6"/>
        <v>4</v>
      </c>
      <c r="R35" s="916"/>
      <c r="S35" s="918"/>
    </row>
    <row r="36" spans="1:19" s="596" customFormat="1" ht="15.75" customHeight="1">
      <c r="A36" s="914"/>
      <c r="B36" s="914"/>
      <c r="D36" s="915"/>
      <c r="E36" s="916"/>
      <c r="F36" s="916"/>
      <c r="G36" s="916"/>
      <c r="H36" s="916"/>
      <c r="I36" s="916"/>
      <c r="J36" s="916"/>
      <c r="K36" s="916"/>
      <c r="L36" s="916"/>
      <c r="M36" s="916"/>
      <c r="N36" s="916"/>
      <c r="O36" s="916"/>
      <c r="P36" s="916"/>
      <c r="Q36" s="917"/>
      <c r="R36" s="916"/>
      <c r="S36" s="918"/>
    </row>
    <row r="37" spans="1:19" s="596" customFormat="1" ht="15.75" customHeight="1">
      <c r="A37" s="914"/>
      <c r="B37" s="914"/>
      <c r="D37" s="915"/>
      <c r="E37" s="916"/>
      <c r="F37" s="916"/>
      <c r="G37" s="916"/>
      <c r="H37" s="916"/>
      <c r="I37" s="916"/>
      <c r="J37" s="916"/>
      <c r="K37" s="916"/>
      <c r="L37" s="916"/>
      <c r="M37" s="916"/>
      <c r="N37" s="916"/>
      <c r="O37" s="916"/>
      <c r="P37" s="916"/>
      <c r="Q37" s="917"/>
      <c r="R37" s="916"/>
      <c r="S37" s="918"/>
    </row>
    <row r="38" spans="1:19" ht="15" customHeight="1">
      <c r="A38" s="1162" t="s">
        <v>20</v>
      </c>
      <c r="B38" s="1162"/>
      <c r="C38" s="1162"/>
      <c r="D38" s="1162"/>
      <c r="E38" s="1162"/>
      <c r="F38" s="1162"/>
      <c r="G38" s="1162"/>
      <c r="H38" s="1162"/>
      <c r="I38" s="1162"/>
    </row>
    <row r="39" spans="1:19" ht="15" customHeight="1">
      <c r="A39" s="1162"/>
      <c r="B39" s="1162"/>
      <c r="C39" s="1162"/>
      <c r="D39" s="1162"/>
      <c r="E39" s="1162"/>
      <c r="F39" s="1162"/>
      <c r="G39" s="1162"/>
      <c r="H39" s="1162"/>
      <c r="I39" s="1162"/>
    </row>
    <row r="40" spans="1:19" ht="15" customHeight="1">
      <c r="A40" s="1162"/>
      <c r="B40" s="1162"/>
      <c r="C40" s="1162"/>
      <c r="D40" s="1162"/>
      <c r="E40" s="1162"/>
      <c r="F40" s="1162"/>
      <c r="G40" s="1162"/>
      <c r="H40" s="1162"/>
      <c r="I40" s="1162"/>
    </row>
    <row r="41" spans="1:19" ht="15" customHeight="1">
      <c r="A41" s="1162" t="s">
        <v>21</v>
      </c>
      <c r="B41" s="1162"/>
      <c r="C41" s="1162"/>
      <c r="D41" s="1162"/>
      <c r="E41" s="1162"/>
      <c r="F41" s="1162"/>
      <c r="G41" s="1162"/>
      <c r="H41" s="1162"/>
      <c r="I41" s="1162"/>
    </row>
    <row r="42" spans="1:19">
      <c r="A42" s="1162"/>
      <c r="B42" s="1162"/>
      <c r="C42" s="1162"/>
      <c r="D42" s="1162"/>
      <c r="E42" s="1162"/>
      <c r="F42" s="1162"/>
      <c r="G42" s="1162"/>
      <c r="H42" s="1162"/>
      <c r="I42" s="1162"/>
      <c r="Q42" s="3"/>
    </row>
    <row r="43" spans="1:19">
      <c r="A43" s="1162"/>
      <c r="B43" s="1162"/>
      <c r="C43" s="1162"/>
      <c r="D43" s="1162"/>
      <c r="E43" s="1162"/>
      <c r="F43" s="1162"/>
      <c r="G43" s="1162"/>
      <c r="H43" s="1162"/>
      <c r="I43" s="1162"/>
    </row>
    <row r="44" spans="1:19">
      <c r="M44" s="3"/>
    </row>
  </sheetData>
  <mergeCells count="4">
    <mergeCell ref="A38:I40"/>
    <mergeCell ref="A19:C19"/>
    <mergeCell ref="A41:I43"/>
    <mergeCell ref="D28:Q28"/>
  </mergeCells>
  <pageMargins left="0.511811024" right="0.511811024" top="0.78740157500000008" bottom="0.78740157500000008" header="0.31496062000000008" footer="0.31496062000000008"/>
  <pageSetup paperSize="9" fitToWidth="0" fitToHeight="0" orientation="portrait" r:id="rId1"/>
  <ignoredErrors>
    <ignoredError sqref="E25:J25 E35:P35 L25:P25" formulaRange="1"/>
    <ignoredError sqref="K25" formula="1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zoomScale="90" zoomScaleNormal="90" workbookViewId="0"/>
  </sheetViews>
  <sheetFormatPr defaultRowHeight="15"/>
  <cols>
    <col min="1" max="1" width="6.42578125" style="221" customWidth="1"/>
    <col min="2" max="2" width="19.7109375" style="221" customWidth="1"/>
    <col min="3" max="10" width="9.140625" style="221"/>
    <col min="11" max="11" width="9.5703125" style="221" customWidth="1"/>
    <col min="12" max="16384" width="9.140625" style="221"/>
  </cols>
  <sheetData>
    <row r="1" spans="1:16">
      <c r="A1" s="347" t="s">
        <v>3</v>
      </c>
    </row>
    <row r="2" spans="1:16">
      <c r="A2" s="347" t="s">
        <v>4</v>
      </c>
    </row>
    <row r="3" spans="1:16">
      <c r="A3" s="193"/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</row>
    <row r="4" spans="1:16">
      <c r="A4" s="193"/>
      <c r="B4" s="193"/>
      <c r="C4" s="193"/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3"/>
    </row>
    <row r="5" spans="1:16">
      <c r="A5" s="193"/>
      <c r="B5" s="193"/>
      <c r="C5" s="193"/>
      <c r="D5" s="193"/>
      <c r="E5" s="193"/>
      <c r="F5" s="193"/>
      <c r="G5" s="193"/>
      <c r="H5" s="193"/>
      <c r="I5" s="193"/>
      <c r="J5" s="193"/>
      <c r="K5" s="193"/>
      <c r="L5" s="193"/>
      <c r="M5" s="193"/>
      <c r="N5" s="193"/>
      <c r="O5" s="193"/>
      <c r="P5" s="193"/>
    </row>
    <row r="6" spans="1:16" ht="30">
      <c r="A6" s="193"/>
      <c r="B6" s="362" t="s">
        <v>10</v>
      </c>
      <c r="C6" s="363">
        <v>46023</v>
      </c>
      <c r="D6" s="363">
        <v>46054</v>
      </c>
      <c r="E6" s="363">
        <v>46082</v>
      </c>
      <c r="F6" s="363">
        <v>46113</v>
      </c>
      <c r="G6" s="363">
        <v>46143</v>
      </c>
      <c r="H6" s="363">
        <v>46174</v>
      </c>
      <c r="I6" s="363">
        <v>46204</v>
      </c>
      <c r="J6" s="363">
        <v>46235</v>
      </c>
      <c r="K6" s="363">
        <v>46266</v>
      </c>
      <c r="L6" s="363">
        <v>46296</v>
      </c>
      <c r="M6" s="363">
        <v>46327</v>
      </c>
      <c r="N6" s="363">
        <v>46357</v>
      </c>
      <c r="O6" s="193"/>
      <c r="P6" s="193"/>
    </row>
    <row r="7" spans="1:16">
      <c r="A7" s="193"/>
      <c r="B7" s="263" t="s">
        <v>13</v>
      </c>
      <c r="C7" s="343">
        <v>62</v>
      </c>
      <c r="D7" s="343">
        <v>74</v>
      </c>
      <c r="E7" s="343">
        <v>78</v>
      </c>
      <c r="F7" s="343">
        <v>69</v>
      </c>
      <c r="G7" s="343">
        <v>64</v>
      </c>
      <c r="H7" s="343">
        <v>49</v>
      </c>
      <c r="I7" s="343">
        <v>82</v>
      </c>
      <c r="J7" s="343">
        <v>86</v>
      </c>
      <c r="K7" s="343">
        <v>88</v>
      </c>
      <c r="L7" s="343"/>
      <c r="M7" s="343"/>
      <c r="N7" s="343"/>
      <c r="O7" s="193"/>
      <c r="P7" s="193"/>
    </row>
    <row r="8" spans="1:16">
      <c r="A8" s="193"/>
      <c r="B8" s="263" t="s">
        <v>18</v>
      </c>
      <c r="C8" s="343">
        <v>56</v>
      </c>
      <c r="D8" s="343">
        <v>61</v>
      </c>
      <c r="E8" s="343">
        <v>65</v>
      </c>
      <c r="F8" s="343">
        <v>41</v>
      </c>
      <c r="G8" s="343">
        <v>47</v>
      </c>
      <c r="H8" s="343">
        <v>49</v>
      </c>
      <c r="I8" s="343">
        <v>44</v>
      </c>
      <c r="J8" s="343">
        <v>44</v>
      </c>
      <c r="K8" s="343">
        <v>49</v>
      </c>
      <c r="L8" s="343"/>
      <c r="M8" s="343"/>
      <c r="N8" s="343"/>
      <c r="O8" s="193"/>
      <c r="P8" s="193"/>
    </row>
    <row r="9" spans="1:16">
      <c r="A9" s="193"/>
      <c r="B9" s="1025"/>
      <c r="C9" s="193"/>
      <c r="D9" s="193"/>
      <c r="E9" s="193"/>
      <c r="F9" s="193"/>
      <c r="G9" s="193"/>
      <c r="H9" s="205"/>
      <c r="I9" s="1124"/>
      <c r="J9" s="1125"/>
      <c r="K9" s="193"/>
      <c r="L9" s="193"/>
      <c r="M9" s="193"/>
      <c r="N9" s="193"/>
      <c r="O9" s="193"/>
      <c r="P9" s="193"/>
    </row>
    <row r="10" spans="1:16">
      <c r="A10" s="193"/>
      <c r="B10" s="193"/>
      <c r="C10" s="193"/>
      <c r="D10" s="193"/>
      <c r="E10" s="193"/>
      <c r="F10" s="193"/>
      <c r="G10" s="193"/>
      <c r="H10" s="193"/>
      <c r="I10" s="193"/>
      <c r="J10" s="193"/>
      <c r="K10" s="193"/>
      <c r="L10" s="193"/>
      <c r="M10" s="193"/>
      <c r="N10" s="193"/>
      <c r="O10" s="193"/>
      <c r="P10" s="193"/>
    </row>
    <row r="11" spans="1:16">
      <c r="A11" s="193"/>
      <c r="B11" s="1126"/>
      <c r="C11" s="190"/>
      <c r="D11" s="190"/>
      <c r="E11" s="1127"/>
      <c r="F11" s="190"/>
      <c r="G11" s="185"/>
      <c r="H11" s="193"/>
      <c r="I11" s="193"/>
      <c r="J11" s="193"/>
      <c r="K11" s="193"/>
      <c r="L11" s="193"/>
      <c r="M11" s="193"/>
      <c r="N11" s="193"/>
      <c r="O11" s="193"/>
      <c r="P11" s="193"/>
    </row>
    <row r="12" spans="1:16">
      <c r="A12" s="193"/>
      <c r="B12" s="193"/>
      <c r="C12" s="209"/>
      <c r="D12" s="209"/>
      <c r="E12" s="209"/>
      <c r="F12" s="196"/>
      <c r="G12" s="1128"/>
      <c r="H12" s="193"/>
      <c r="I12" s="193"/>
      <c r="J12" s="193"/>
      <c r="K12" s="193"/>
      <c r="L12" s="193"/>
      <c r="M12" s="193"/>
      <c r="N12" s="193"/>
      <c r="O12" s="193"/>
      <c r="P12" s="193"/>
    </row>
    <row r="13" spans="1:16">
      <c r="A13" s="193"/>
      <c r="B13" s="193"/>
      <c r="C13" s="193"/>
      <c r="D13" s="193"/>
      <c r="E13" s="193"/>
      <c r="F13" s="193"/>
      <c r="G13" s="193"/>
      <c r="H13" s="193"/>
      <c r="I13" s="193"/>
      <c r="J13" s="193"/>
      <c r="K13" s="193"/>
      <c r="L13" s="193"/>
      <c r="M13" s="193"/>
      <c r="N13" s="193"/>
      <c r="O13" s="193"/>
      <c r="P13" s="193"/>
    </row>
    <row r="14" spans="1:16">
      <c r="A14" s="193"/>
      <c r="B14" s="193"/>
      <c r="C14" s="193"/>
      <c r="D14" s="193"/>
      <c r="E14" s="193"/>
      <c r="F14" s="193"/>
      <c r="G14" s="193"/>
      <c r="H14" s="193"/>
      <c r="I14" s="193"/>
      <c r="J14" s="193"/>
      <c r="K14" s="193"/>
      <c r="L14" s="193"/>
      <c r="M14" s="193"/>
      <c r="N14" s="193"/>
      <c r="O14" s="193"/>
      <c r="P14" s="193"/>
    </row>
    <row r="15" spans="1:16">
      <c r="A15" s="193"/>
      <c r="B15" s="193"/>
      <c r="C15" s="193"/>
      <c r="D15" s="193"/>
      <c r="E15" s="193"/>
      <c r="F15" s="193"/>
      <c r="G15" s="193"/>
      <c r="H15" s="193"/>
      <c r="I15" s="193"/>
      <c r="J15" s="193"/>
      <c r="K15" s="193"/>
      <c r="L15" s="193"/>
      <c r="M15" s="193"/>
      <c r="N15" s="193"/>
      <c r="O15" s="193"/>
      <c r="P15" s="193"/>
    </row>
    <row r="16" spans="1:16">
      <c r="A16" s="193"/>
      <c r="B16" s="193"/>
      <c r="C16" s="193"/>
      <c r="D16" s="193"/>
      <c r="E16" s="193"/>
      <c r="F16" s="193"/>
      <c r="G16" s="193"/>
      <c r="H16" s="193"/>
      <c r="I16" s="193"/>
      <c r="J16" s="193"/>
      <c r="K16" s="193"/>
      <c r="L16" s="193"/>
      <c r="M16" s="193"/>
      <c r="N16" s="193"/>
      <c r="O16" s="193"/>
      <c r="P16" s="193"/>
    </row>
    <row r="17" spans="1:16">
      <c r="A17" s="193"/>
      <c r="B17" s="193"/>
      <c r="C17" s="193"/>
      <c r="D17" s="193"/>
      <c r="E17" s="193"/>
      <c r="F17" s="193"/>
      <c r="G17" s="193"/>
      <c r="H17" s="193"/>
      <c r="I17" s="193"/>
      <c r="J17" s="193"/>
      <c r="K17" s="193"/>
      <c r="L17" s="193"/>
      <c r="M17" s="193"/>
      <c r="N17" s="193"/>
      <c r="O17" s="193"/>
      <c r="P17" s="193"/>
    </row>
    <row r="18" spans="1:16">
      <c r="A18" s="193"/>
      <c r="B18" s="193"/>
      <c r="C18" s="193"/>
      <c r="D18" s="193"/>
      <c r="E18" s="193"/>
      <c r="F18" s="193"/>
      <c r="G18" s="193"/>
      <c r="H18" s="193"/>
      <c r="I18" s="193"/>
      <c r="J18" s="193"/>
      <c r="K18" s="193"/>
      <c r="L18" s="193"/>
      <c r="M18" s="193"/>
      <c r="N18" s="193"/>
      <c r="O18" s="193"/>
      <c r="P18" s="193"/>
    </row>
    <row r="19" spans="1:16">
      <c r="A19" s="193"/>
      <c r="B19" s="193"/>
      <c r="C19" s="193"/>
      <c r="D19" s="193"/>
      <c r="E19" s="193"/>
      <c r="F19" s="193"/>
      <c r="G19" s="193"/>
      <c r="H19" s="193"/>
      <c r="I19" s="193"/>
      <c r="J19" s="193"/>
      <c r="K19" s="193"/>
      <c r="L19" s="193"/>
      <c r="M19" s="193"/>
      <c r="N19" s="193"/>
      <c r="O19" s="193"/>
      <c r="P19" s="193"/>
    </row>
    <row r="20" spans="1:16">
      <c r="A20" s="193"/>
      <c r="B20" s="193"/>
      <c r="C20" s="193"/>
      <c r="D20" s="193"/>
      <c r="E20" s="193"/>
      <c r="F20" s="193"/>
      <c r="G20" s="193"/>
      <c r="H20" s="193"/>
      <c r="I20" s="193"/>
      <c r="J20" s="193"/>
      <c r="K20" s="193"/>
      <c r="L20" s="193"/>
      <c r="M20" s="193"/>
      <c r="N20" s="193"/>
      <c r="O20" s="193"/>
      <c r="P20" s="193"/>
    </row>
    <row r="21" spans="1:16">
      <c r="A21" s="193"/>
      <c r="B21" s="193"/>
      <c r="C21" s="193"/>
      <c r="D21" s="193"/>
      <c r="E21" s="193"/>
      <c r="F21" s="193"/>
      <c r="G21" s="193"/>
      <c r="H21" s="193"/>
      <c r="I21" s="193"/>
      <c r="J21" s="193"/>
      <c r="K21" s="193"/>
      <c r="L21" s="193"/>
      <c r="M21" s="193"/>
      <c r="N21" s="193"/>
      <c r="O21" s="193"/>
      <c r="P21" s="193"/>
    </row>
    <row r="22" spans="1:16">
      <c r="A22" s="193"/>
      <c r="B22" s="193"/>
      <c r="C22" s="193"/>
      <c r="D22" s="193"/>
      <c r="E22" s="193"/>
      <c r="F22" s="193"/>
      <c r="G22" s="193"/>
      <c r="H22" s="193"/>
      <c r="I22" s="193"/>
      <c r="J22" s="193"/>
      <c r="K22" s="193"/>
      <c r="L22" s="193"/>
      <c r="M22" s="193"/>
      <c r="N22" s="193"/>
      <c r="O22" s="193"/>
      <c r="P22" s="193"/>
    </row>
    <row r="23" spans="1:16">
      <c r="A23" s="193"/>
      <c r="B23" s="193"/>
      <c r="C23" s="193"/>
      <c r="D23" s="193"/>
      <c r="E23" s="193"/>
      <c r="F23" s="193"/>
      <c r="G23" s="193"/>
      <c r="H23" s="193"/>
      <c r="I23" s="193"/>
      <c r="J23" s="193"/>
      <c r="K23" s="193"/>
      <c r="L23" s="193"/>
      <c r="M23" s="193"/>
      <c r="N23" s="193"/>
      <c r="O23" s="193"/>
      <c r="P23" s="193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1"/>
  <sheetViews>
    <sheetView zoomScale="80" zoomScaleNormal="80" workbookViewId="0">
      <selection activeCell="S7" sqref="S7"/>
    </sheetView>
  </sheetViews>
  <sheetFormatPr defaultRowHeight="15"/>
  <cols>
    <col min="1" max="1" width="66.5703125" customWidth="1"/>
    <col min="2" max="2" width="7.5703125" bestFit="1" customWidth="1"/>
    <col min="3" max="3" width="9.5703125" bestFit="1" customWidth="1"/>
    <col min="4" max="4" width="9.28515625" bestFit="1" customWidth="1"/>
    <col min="5" max="5" width="7.140625" customWidth="1"/>
    <col min="6" max="6" width="7.85546875" style="2" bestFit="1" customWidth="1"/>
    <col min="7" max="10" width="7.85546875" customWidth="1"/>
    <col min="11" max="11" width="8" customWidth="1"/>
    <col min="12" max="13" width="7.85546875" customWidth="1"/>
    <col min="14" max="14" width="7.7109375" customWidth="1"/>
    <col min="15" max="15" width="7.140625" bestFit="1" customWidth="1"/>
    <col min="16" max="16" width="8" bestFit="1" customWidth="1"/>
    <col min="17" max="17" width="11.42578125" customWidth="1"/>
    <col min="18" max="20" width="9.140625" customWidth="1"/>
    <col min="21" max="21" width="22" bestFit="1" customWidth="1"/>
    <col min="22" max="22" width="11" bestFit="1" customWidth="1"/>
    <col min="23" max="23" width="6.85546875" bestFit="1" customWidth="1"/>
    <col min="24" max="24" width="9.140625" customWidth="1"/>
  </cols>
  <sheetData>
    <row r="1" spans="1:32">
      <c r="A1" s="1" t="s">
        <v>3</v>
      </c>
      <c r="B1" s="1"/>
      <c r="C1" s="1"/>
      <c r="M1" s="221"/>
      <c r="N1" s="221"/>
      <c r="O1" s="221"/>
      <c r="P1" s="221"/>
      <c r="Q1" s="221"/>
      <c r="R1" s="221"/>
      <c r="S1" s="221"/>
      <c r="T1" s="221"/>
      <c r="U1" s="193"/>
      <c r="V1" s="193"/>
      <c r="W1" s="193"/>
    </row>
    <row r="2" spans="1:32">
      <c r="A2" s="1" t="s">
        <v>4</v>
      </c>
      <c r="B2" s="1"/>
      <c r="C2" s="1"/>
      <c r="M2" s="221"/>
      <c r="N2" s="221"/>
      <c r="O2" s="221"/>
      <c r="P2" s="221"/>
      <c r="Q2" s="221"/>
      <c r="R2" s="221"/>
      <c r="S2" s="221"/>
      <c r="T2" s="221"/>
      <c r="U2" s="193"/>
      <c r="V2" s="193"/>
      <c r="W2" s="193"/>
    </row>
    <row r="3" spans="1:32" ht="15.75" thickBot="1">
      <c r="M3" s="221"/>
      <c r="N3" s="221"/>
      <c r="O3" s="221"/>
      <c r="P3" s="221"/>
      <c r="Q3" s="221"/>
      <c r="R3" s="221"/>
      <c r="S3" s="221"/>
      <c r="T3" s="221"/>
      <c r="U3" s="193"/>
      <c r="V3" s="193"/>
      <c r="W3" s="193"/>
    </row>
    <row r="4" spans="1:32" ht="54.75" customHeight="1" thickBot="1">
      <c r="A4" s="264" t="s">
        <v>22</v>
      </c>
      <c r="B4" s="247">
        <v>46357</v>
      </c>
      <c r="C4" s="436" t="s">
        <v>23</v>
      </c>
      <c r="D4" s="436" t="s">
        <v>24</v>
      </c>
      <c r="E4" s="265">
        <v>46266</v>
      </c>
      <c r="F4" s="265">
        <v>46235</v>
      </c>
      <c r="G4" s="265">
        <v>46204</v>
      </c>
      <c r="H4" s="265">
        <v>46174</v>
      </c>
      <c r="I4" s="266">
        <v>46143</v>
      </c>
      <c r="J4" s="231">
        <v>46113</v>
      </c>
      <c r="K4" s="231">
        <v>46082</v>
      </c>
      <c r="L4" s="231">
        <v>46054</v>
      </c>
      <c r="M4" s="233">
        <v>46023</v>
      </c>
      <c r="N4" s="265" t="s">
        <v>8</v>
      </c>
      <c r="O4" s="267" t="s">
        <v>9</v>
      </c>
      <c r="P4" s="352" t="s">
        <v>11</v>
      </c>
      <c r="Q4" s="353" t="s">
        <v>599</v>
      </c>
      <c r="R4" s="193"/>
      <c r="S4" s="193"/>
      <c r="T4" s="193"/>
      <c r="U4" s="193"/>
      <c r="V4" s="193"/>
      <c r="W4" s="193"/>
    </row>
    <row r="5" spans="1:32" ht="15.75" thickBot="1">
      <c r="A5" s="318" t="s">
        <v>25</v>
      </c>
      <c r="B5" s="49"/>
      <c r="C5" s="23"/>
      <c r="D5" s="23"/>
      <c r="E5" s="23">
        <v>15</v>
      </c>
      <c r="F5" s="23">
        <v>78</v>
      </c>
      <c r="G5" s="44">
        <v>11</v>
      </c>
      <c r="H5" s="44">
        <v>12</v>
      </c>
      <c r="I5" s="203">
        <v>10</v>
      </c>
      <c r="J5" s="88">
        <v>4</v>
      </c>
      <c r="K5" s="49">
        <v>9</v>
      </c>
      <c r="L5" s="88">
        <v>10</v>
      </c>
      <c r="M5" s="45">
        <v>6</v>
      </c>
      <c r="N5" s="46">
        <f>SUM(B5:M5)</f>
        <v>155</v>
      </c>
      <c r="O5" s="47">
        <f>AVERAGE(B5:M5)</f>
        <v>17.222222222222221</v>
      </c>
      <c r="P5" s="354">
        <f>N5/N$13*100</f>
        <v>0.29136433700515058</v>
      </c>
      <c r="Q5" s="351">
        <f>(E5*100)/$F$13</f>
        <v>0.23198267862666255</v>
      </c>
      <c r="R5" s="193"/>
      <c r="S5" s="193"/>
      <c r="T5" s="193"/>
      <c r="U5" s="193"/>
      <c r="V5" s="193"/>
      <c r="W5" s="193"/>
    </row>
    <row r="6" spans="1:32" ht="15.75" thickBot="1">
      <c r="A6" s="319" t="s">
        <v>26</v>
      </c>
      <c r="B6" s="49"/>
      <c r="C6" s="31"/>
      <c r="D6" s="31"/>
      <c r="E6" s="31">
        <v>1404</v>
      </c>
      <c r="F6" s="31">
        <v>1465</v>
      </c>
      <c r="G6" s="49">
        <v>1513</v>
      </c>
      <c r="H6" s="49">
        <v>1170</v>
      </c>
      <c r="I6" s="204">
        <v>1137</v>
      </c>
      <c r="J6" s="89">
        <v>1218</v>
      </c>
      <c r="K6" s="49">
        <v>1465</v>
      </c>
      <c r="L6" s="89">
        <v>1260</v>
      </c>
      <c r="M6" s="50">
        <v>1124</v>
      </c>
      <c r="N6" s="46">
        <f t="shared" ref="N6:N12" si="0">SUM(B6:M6)</f>
        <v>11756</v>
      </c>
      <c r="O6" s="47">
        <f t="shared" ref="O6:O12" si="1">AVERAGE(B6:M6)</f>
        <v>1306.2222222222222</v>
      </c>
      <c r="P6" s="48">
        <f t="shared" ref="P6:P13" si="2">N6/N$13*100</f>
        <v>22.09857513440355</v>
      </c>
      <c r="Q6" s="351">
        <f t="shared" ref="Q6:Q13" si="3">(E6*100)/$F$13</f>
        <v>21.713578719455615</v>
      </c>
      <c r="R6" s="193"/>
      <c r="S6" s="193"/>
      <c r="T6" s="193"/>
      <c r="U6" s="193"/>
      <c r="V6" s="193"/>
      <c r="W6" s="193"/>
    </row>
    <row r="7" spans="1:32" ht="15.75" thickBot="1">
      <c r="A7" s="319" t="s">
        <v>27</v>
      </c>
      <c r="B7" s="49"/>
      <c r="C7" s="31"/>
      <c r="D7" s="31"/>
      <c r="E7" s="31">
        <v>609</v>
      </c>
      <c r="F7" s="31">
        <v>635</v>
      </c>
      <c r="G7" s="49">
        <v>498</v>
      </c>
      <c r="H7" s="49">
        <v>419</v>
      </c>
      <c r="I7" s="204">
        <v>514</v>
      </c>
      <c r="J7" s="89">
        <v>591</v>
      </c>
      <c r="K7" s="49">
        <v>783</v>
      </c>
      <c r="L7" s="89">
        <v>610</v>
      </c>
      <c r="M7" s="50">
        <v>538</v>
      </c>
      <c r="N7" s="46">
        <f t="shared" si="0"/>
        <v>5197</v>
      </c>
      <c r="O7" s="47">
        <f t="shared" si="1"/>
        <v>577.44444444444446</v>
      </c>
      <c r="P7" s="48">
        <f t="shared" si="2"/>
        <v>9.7691642542952746</v>
      </c>
      <c r="Q7" s="351">
        <f t="shared" si="3"/>
        <v>9.4184967522424987</v>
      </c>
      <c r="R7" s="193"/>
      <c r="S7" s="193"/>
      <c r="T7" s="193"/>
      <c r="U7" s="193"/>
      <c r="V7" s="193"/>
      <c r="W7" s="193"/>
    </row>
    <row r="8" spans="1:32" ht="15.75" thickBot="1">
      <c r="A8" s="319" t="s">
        <v>28</v>
      </c>
      <c r="B8" s="49"/>
      <c r="C8" s="31"/>
      <c r="D8" s="31"/>
      <c r="E8" s="31">
        <v>899</v>
      </c>
      <c r="F8" s="31">
        <v>1197</v>
      </c>
      <c r="G8" s="49">
        <v>1540</v>
      </c>
      <c r="H8" s="49">
        <v>1137</v>
      </c>
      <c r="I8" s="204">
        <v>1184</v>
      </c>
      <c r="J8" s="89">
        <v>829</v>
      </c>
      <c r="K8" s="49">
        <v>976</v>
      </c>
      <c r="L8" s="89">
        <v>723</v>
      </c>
      <c r="M8" s="50">
        <v>917</v>
      </c>
      <c r="N8" s="46">
        <f t="shared" si="0"/>
        <v>9402</v>
      </c>
      <c r="O8" s="47">
        <f t="shared" si="1"/>
        <v>1044.6666666666667</v>
      </c>
      <c r="P8" s="48">
        <f t="shared" si="2"/>
        <v>17.673596751757582</v>
      </c>
      <c r="Q8" s="351">
        <f t="shared" si="3"/>
        <v>13.903495205691309</v>
      </c>
      <c r="R8" s="228"/>
      <c r="S8" s="193"/>
      <c r="T8" s="193"/>
      <c r="U8" s="193"/>
      <c r="V8" s="193"/>
      <c r="W8" s="193"/>
    </row>
    <row r="9" spans="1:32" ht="15.75" thickBot="1">
      <c r="A9" s="320" t="s">
        <v>29</v>
      </c>
      <c r="B9" s="303"/>
      <c r="C9" s="37"/>
      <c r="D9" s="37"/>
      <c r="E9" s="37">
        <v>74</v>
      </c>
      <c r="F9" s="37">
        <v>59</v>
      </c>
      <c r="G9" s="303">
        <v>91</v>
      </c>
      <c r="H9" s="303">
        <v>56</v>
      </c>
      <c r="I9" s="304">
        <v>215</v>
      </c>
      <c r="J9" s="90">
        <v>146</v>
      </c>
      <c r="K9" s="303">
        <v>222</v>
      </c>
      <c r="L9" s="90">
        <v>116</v>
      </c>
      <c r="M9" s="305">
        <v>143</v>
      </c>
      <c r="N9" s="46">
        <f t="shared" si="0"/>
        <v>1122</v>
      </c>
      <c r="O9" s="47">
        <f t="shared" si="1"/>
        <v>124.66666666666667</v>
      </c>
      <c r="P9" s="48">
        <f t="shared" si="2"/>
        <v>2.1091018459340574</v>
      </c>
      <c r="Q9" s="351">
        <f t="shared" si="3"/>
        <v>1.1444478812248686</v>
      </c>
      <c r="R9" s="228"/>
      <c r="S9" s="193"/>
      <c r="T9" s="193"/>
      <c r="U9" s="193"/>
      <c r="V9" s="193"/>
      <c r="W9" s="193"/>
    </row>
    <row r="10" spans="1:32" ht="15.75" thickBot="1">
      <c r="A10" s="509" t="s">
        <v>30</v>
      </c>
      <c r="B10" s="306"/>
      <c r="C10" s="173"/>
      <c r="D10" s="173"/>
      <c r="E10" s="173">
        <v>66</v>
      </c>
      <c r="F10" s="173">
        <v>60</v>
      </c>
      <c r="G10" s="306">
        <v>60</v>
      </c>
      <c r="H10" s="306">
        <v>53</v>
      </c>
      <c r="I10" s="306">
        <v>72</v>
      </c>
      <c r="J10" s="307">
        <v>106</v>
      </c>
      <c r="K10" s="306">
        <v>108</v>
      </c>
      <c r="L10" s="307">
        <v>81</v>
      </c>
      <c r="M10" s="312">
        <v>92</v>
      </c>
      <c r="N10" s="302">
        <f t="shared" si="0"/>
        <v>698</v>
      </c>
      <c r="O10" s="47">
        <f t="shared" si="1"/>
        <v>77.555555555555557</v>
      </c>
      <c r="P10" s="48">
        <f t="shared" si="2"/>
        <v>1.3120794014812587</v>
      </c>
      <c r="Q10" s="351">
        <f t="shared" si="3"/>
        <v>1.0207237859573153</v>
      </c>
      <c r="R10" s="228"/>
      <c r="S10" s="229"/>
      <c r="T10" s="193"/>
      <c r="U10" s="193"/>
      <c r="V10" s="193"/>
      <c r="W10" s="193"/>
    </row>
    <row r="11" spans="1:32" ht="15.75" thickBot="1">
      <c r="A11" s="321" t="s">
        <v>31</v>
      </c>
      <c r="B11" s="309"/>
      <c r="C11" s="308"/>
      <c r="D11" s="308"/>
      <c r="E11" s="308">
        <v>3092</v>
      </c>
      <c r="F11" s="308">
        <v>2848</v>
      </c>
      <c r="G11" s="309">
        <v>2430</v>
      </c>
      <c r="H11" s="309">
        <v>2319</v>
      </c>
      <c r="I11" s="309">
        <v>2303</v>
      </c>
      <c r="J11" s="310">
        <v>2479</v>
      </c>
      <c r="K11" s="309">
        <v>2759</v>
      </c>
      <c r="L11" s="310">
        <v>2608</v>
      </c>
      <c r="M11" s="315">
        <v>2802</v>
      </c>
      <c r="N11" s="313">
        <f t="shared" si="0"/>
        <v>23640</v>
      </c>
      <c r="O11" s="47">
        <f t="shared" si="1"/>
        <v>2626.6666666666665</v>
      </c>
      <c r="P11" s="48">
        <f t="shared" si="2"/>
        <v>44.437760818075866</v>
      </c>
      <c r="Q11" s="351">
        <f t="shared" si="3"/>
        <v>47.819362820909369</v>
      </c>
      <c r="R11" s="228"/>
      <c r="S11" s="229"/>
      <c r="T11" s="193"/>
      <c r="U11" s="193"/>
      <c r="V11" s="193"/>
      <c r="W11" s="193"/>
    </row>
    <row r="12" spans="1:32" ht="15.75" thickBot="1">
      <c r="A12" s="322" t="s">
        <v>32</v>
      </c>
      <c r="B12" s="309"/>
      <c r="C12" s="308"/>
      <c r="D12" s="308"/>
      <c r="E12" s="308">
        <v>85</v>
      </c>
      <c r="F12" s="308">
        <v>124</v>
      </c>
      <c r="G12" s="309">
        <v>131</v>
      </c>
      <c r="H12" s="309">
        <v>81</v>
      </c>
      <c r="I12" s="309">
        <v>78</v>
      </c>
      <c r="J12" s="310">
        <v>165</v>
      </c>
      <c r="K12" s="309">
        <v>228</v>
      </c>
      <c r="L12" s="310">
        <v>149</v>
      </c>
      <c r="M12" s="315">
        <v>187</v>
      </c>
      <c r="N12" s="314">
        <f t="shared" si="0"/>
        <v>1228</v>
      </c>
      <c r="O12" s="47">
        <f t="shared" si="1"/>
        <v>136.44444444444446</v>
      </c>
      <c r="P12" s="48">
        <f t="shared" si="2"/>
        <v>2.3083574570472574</v>
      </c>
      <c r="Q12" s="351">
        <f t="shared" si="3"/>
        <v>1.3145685122177544</v>
      </c>
      <c r="R12" s="228"/>
      <c r="S12" s="229"/>
      <c r="T12" s="193"/>
      <c r="U12" s="193"/>
      <c r="V12" s="193"/>
      <c r="W12" s="193"/>
    </row>
    <row r="13" spans="1:32" ht="16.5" thickBot="1">
      <c r="A13" s="316" t="s">
        <v>33</v>
      </c>
      <c r="B13" s="311">
        <f t="shared" ref="B13:N13" si="4">SUM(B5:B12)</f>
        <v>0</v>
      </c>
      <c r="C13" s="311">
        <f t="shared" si="4"/>
        <v>0</v>
      </c>
      <c r="D13" s="311">
        <f t="shared" si="4"/>
        <v>0</v>
      </c>
      <c r="E13" s="311">
        <f t="shared" si="4"/>
        <v>6244</v>
      </c>
      <c r="F13" s="311">
        <f t="shared" si="4"/>
        <v>6466</v>
      </c>
      <c r="G13" s="311">
        <f t="shared" si="4"/>
        <v>6274</v>
      </c>
      <c r="H13" s="311">
        <f t="shared" si="4"/>
        <v>5247</v>
      </c>
      <c r="I13" s="311">
        <f t="shared" si="4"/>
        <v>5513</v>
      </c>
      <c r="J13" s="311">
        <f t="shared" si="4"/>
        <v>5538</v>
      </c>
      <c r="K13" s="311">
        <f t="shared" si="4"/>
        <v>6550</v>
      </c>
      <c r="L13" s="311">
        <f t="shared" si="4"/>
        <v>5557</v>
      </c>
      <c r="M13" s="317">
        <f t="shared" si="4"/>
        <v>5809</v>
      </c>
      <c r="N13" s="268">
        <f t="shared" si="4"/>
        <v>53198</v>
      </c>
      <c r="O13" s="269">
        <f>AVERAGEIF(B13:M13,"&gt;0")</f>
        <v>5910.8888888888887</v>
      </c>
      <c r="P13" s="270">
        <f t="shared" si="2"/>
        <v>100</v>
      </c>
      <c r="Q13" s="351">
        <f t="shared" si="3"/>
        <v>96.566656356325396</v>
      </c>
      <c r="R13" s="228"/>
      <c r="S13" s="230"/>
      <c r="T13" s="193"/>
      <c r="U13" s="193"/>
      <c r="V13" s="193"/>
      <c r="W13" s="193"/>
      <c r="AD13" s="53"/>
      <c r="AE13" s="2"/>
      <c r="AF13" s="53"/>
    </row>
    <row r="14" spans="1:32">
      <c r="M14" s="54"/>
      <c r="N14" s="52"/>
      <c r="U14" s="53"/>
      <c r="V14" s="2"/>
      <c r="W14" s="53"/>
    </row>
    <row r="15" spans="1:32">
      <c r="A15" s="1166"/>
      <c r="B15" s="1166"/>
      <c r="C15" s="1166"/>
      <c r="D15" s="1166"/>
      <c r="E15" s="51"/>
      <c r="I15" s="52"/>
      <c r="J15" s="52"/>
      <c r="U15" s="53"/>
      <c r="V15" s="2"/>
      <c r="W15" s="53"/>
    </row>
    <row r="16" spans="1:32">
      <c r="A16" s="1166"/>
      <c r="B16" s="1166"/>
      <c r="C16" s="1166"/>
      <c r="D16" s="1166"/>
      <c r="I16" s="52"/>
      <c r="U16" s="53"/>
      <c r="V16" s="2"/>
      <c r="W16" s="53"/>
    </row>
    <row r="17" spans="1:23">
      <c r="A17" s="1166"/>
      <c r="B17" s="1166"/>
      <c r="C17" s="1166"/>
      <c r="D17" s="1166"/>
      <c r="U17" s="55"/>
      <c r="V17" s="2"/>
      <c r="W17" s="56"/>
    </row>
    <row r="22" spans="1:23">
      <c r="A22" s="1"/>
      <c r="B22" s="1"/>
      <c r="C22" s="1"/>
      <c r="D22" s="5"/>
    </row>
    <row r="23" spans="1:23">
      <c r="A23" s="53"/>
      <c r="B23" s="53"/>
      <c r="C23" s="53"/>
      <c r="D23" s="57"/>
    </row>
    <row r="24" spans="1:23">
      <c r="A24" s="53"/>
      <c r="B24" s="53"/>
      <c r="C24" s="53"/>
      <c r="D24" s="57"/>
    </row>
    <row r="25" spans="1:23">
      <c r="A25" s="53"/>
      <c r="B25" s="53"/>
      <c r="C25" s="53"/>
      <c r="D25" s="57"/>
    </row>
    <row r="26" spans="1:23">
      <c r="A26" s="53"/>
      <c r="B26" s="53"/>
      <c r="C26" s="53"/>
      <c r="D26" s="57"/>
    </row>
    <row r="27" spans="1:23">
      <c r="A27" s="55"/>
      <c r="B27" s="55"/>
      <c r="C27" s="55"/>
      <c r="D27" s="57"/>
    </row>
    <row r="28" spans="1:23">
      <c r="E28" s="52"/>
    </row>
    <row r="38" spans="1:1">
      <c r="A38" s="327"/>
    </row>
    <row r="39" spans="1:1">
      <c r="A39" s="449"/>
    </row>
    <row r="41" spans="1:1">
      <c r="A41" s="449"/>
    </row>
  </sheetData>
  <mergeCells count="1">
    <mergeCell ref="A15:D17"/>
  </mergeCells>
  <pageMargins left="0.511811024" right="0.511811024" top="0.78740157500000008" bottom="0.78740157500000008" header="0.31496062000000008" footer="0.31496062000000008"/>
  <pageSetup paperSize="9" fitToWidth="0" fitToHeight="0" orientation="portrait" r:id="rId1"/>
  <ignoredErrors>
    <ignoredError sqref="B13:M13" formulaRang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S48"/>
  <sheetViews>
    <sheetView zoomScale="90" zoomScaleNormal="90" workbookViewId="0">
      <selection activeCell="D10" sqref="D10"/>
    </sheetView>
  </sheetViews>
  <sheetFormatPr defaultRowHeight="15"/>
  <cols>
    <col min="1" max="1" width="16.85546875" style="412" customWidth="1"/>
    <col min="2" max="2" width="12" style="412" bestFit="1" customWidth="1"/>
    <col min="3" max="3" width="11" style="412" bestFit="1" customWidth="1"/>
    <col min="4" max="13" width="9.140625" style="412"/>
    <col min="14" max="14" width="11.42578125" style="412" customWidth="1"/>
    <col min="15" max="15" width="13.85546875" style="412" customWidth="1"/>
    <col min="16" max="17" width="9.140625" style="412"/>
    <col min="18" max="18" width="22" style="412" customWidth="1"/>
    <col min="19" max="16384" width="9.140625" style="412"/>
  </cols>
  <sheetData>
    <row r="10" spans="1:19">
      <c r="A10" s="565"/>
    </row>
    <row r="11" spans="1:19" ht="15.75" thickBot="1">
      <c r="A11" s="1167" t="s">
        <v>562</v>
      </c>
      <c r="B11" s="1167"/>
      <c r="C11" s="1167"/>
      <c r="R11" s="583"/>
    </row>
    <row r="12" spans="1:19" ht="15.75" thickBot="1">
      <c r="A12" s="411" t="s">
        <v>5</v>
      </c>
      <c r="B12" s="411" t="s">
        <v>6</v>
      </c>
      <c r="C12" s="411" t="s">
        <v>7</v>
      </c>
      <c r="R12" s="583"/>
    </row>
    <row r="13" spans="1:19" ht="15.75" thickBot="1">
      <c r="A13" s="408">
        <v>46023</v>
      </c>
      <c r="B13" s="410">
        <v>143</v>
      </c>
      <c r="C13" s="409">
        <f>((B13-161)/161)*100</f>
        <v>-11.180124223602485</v>
      </c>
      <c r="R13" s="583"/>
    </row>
    <row r="14" spans="1:19" ht="15.75" thickBot="1">
      <c r="A14" s="408">
        <v>46054</v>
      </c>
      <c r="B14" s="410">
        <v>80</v>
      </c>
      <c r="C14" s="409">
        <f t="shared" ref="C14:C24" si="0">((B14-B13)/B13)*100</f>
        <v>-44.05594405594406</v>
      </c>
      <c r="R14" s="584"/>
      <c r="S14" s="585"/>
    </row>
    <row r="15" spans="1:19" ht="15.75" thickBot="1">
      <c r="A15" s="408">
        <v>46082</v>
      </c>
      <c r="B15" s="410">
        <v>154</v>
      </c>
      <c r="C15" s="409">
        <f t="shared" si="0"/>
        <v>92.5</v>
      </c>
    </row>
    <row r="16" spans="1:19" ht="15.75" thickBot="1">
      <c r="A16" s="408">
        <v>46113</v>
      </c>
      <c r="B16" s="410">
        <v>142</v>
      </c>
      <c r="C16" s="409">
        <f t="shared" si="0"/>
        <v>-7.7922077922077921</v>
      </c>
    </row>
    <row r="17" spans="1:13" ht="15.75" thickBot="1">
      <c r="A17" s="408">
        <v>46143</v>
      </c>
      <c r="B17" s="410">
        <v>179</v>
      </c>
      <c r="C17" s="409">
        <f t="shared" si="0"/>
        <v>26.056338028169012</v>
      </c>
    </row>
    <row r="18" spans="1:13" ht="15.75" thickBot="1">
      <c r="A18" s="408">
        <v>46174</v>
      </c>
      <c r="B18" s="410">
        <v>130</v>
      </c>
      <c r="C18" s="409">
        <f t="shared" si="0"/>
        <v>-27.374301675977652</v>
      </c>
    </row>
    <row r="19" spans="1:13" ht="15.75" thickBot="1">
      <c r="A19" s="408">
        <v>46204</v>
      </c>
      <c r="B19" s="410">
        <v>170</v>
      </c>
      <c r="C19" s="409">
        <f t="shared" si="0"/>
        <v>30.76923076923077</v>
      </c>
    </row>
    <row r="20" spans="1:13" ht="15.75" thickBot="1">
      <c r="A20" s="408">
        <v>46235</v>
      </c>
      <c r="B20" s="410">
        <v>108</v>
      </c>
      <c r="C20" s="409">
        <f t="shared" si="0"/>
        <v>-36.470588235294116</v>
      </c>
    </row>
    <row r="21" spans="1:13" ht="15.75" thickBot="1">
      <c r="A21" s="408">
        <v>46266</v>
      </c>
      <c r="B21" s="410">
        <v>93</v>
      </c>
      <c r="C21" s="409">
        <f t="shared" si="0"/>
        <v>-13.888888888888889</v>
      </c>
    </row>
    <row r="22" spans="1:13" ht="15.75" thickBot="1">
      <c r="A22" s="1129">
        <v>46296</v>
      </c>
      <c r="B22" s="859">
        <v>0</v>
      </c>
      <c r="C22" s="860">
        <f t="shared" si="0"/>
        <v>-100</v>
      </c>
    </row>
    <row r="23" spans="1:13" ht="15.75" thickBot="1">
      <c r="A23" s="1129">
        <v>46327</v>
      </c>
      <c r="B23" s="859">
        <v>0</v>
      </c>
      <c r="C23" s="860" t="e">
        <f t="shared" si="0"/>
        <v>#DIV/0!</v>
      </c>
    </row>
    <row r="24" spans="1:13" ht="15.75" thickBot="1">
      <c r="A24" s="1129">
        <v>46357</v>
      </c>
      <c r="B24" s="859">
        <v>0</v>
      </c>
      <c r="C24" s="860" t="e">
        <f t="shared" si="0"/>
        <v>#DIV/0!</v>
      </c>
    </row>
    <row r="25" spans="1:13" ht="15.75" thickBot="1">
      <c r="A25" s="407" t="s">
        <v>8</v>
      </c>
      <c r="B25" s="407">
        <f>SUM(B13:B24)</f>
        <v>1199</v>
      </c>
      <c r="C25" s="407"/>
    </row>
    <row r="27" spans="1:13">
      <c r="A27" s="1168" t="s">
        <v>20</v>
      </c>
      <c r="B27" s="1168"/>
      <c r="C27" s="1168"/>
      <c r="D27" s="1168"/>
      <c r="E27" s="1168"/>
      <c r="F27" s="1168"/>
      <c r="G27" s="1168"/>
      <c r="H27" s="1168"/>
      <c r="I27" s="1168"/>
    </row>
    <row r="28" spans="1:13">
      <c r="A28" s="1168"/>
      <c r="B28" s="1168"/>
      <c r="C28" s="1168"/>
      <c r="D28" s="1168"/>
      <c r="E28" s="1168"/>
      <c r="F28" s="1168"/>
      <c r="G28" s="1168"/>
      <c r="H28" s="1168"/>
      <c r="I28" s="1168"/>
    </row>
    <row r="29" spans="1:13">
      <c r="A29" s="1168"/>
      <c r="B29" s="1168"/>
      <c r="C29" s="1168"/>
      <c r="D29" s="1168"/>
      <c r="E29" s="1168"/>
      <c r="F29" s="1168"/>
      <c r="G29" s="1168"/>
      <c r="H29" s="1168"/>
      <c r="I29" s="1168"/>
    </row>
    <row r="30" spans="1:13">
      <c r="A30" s="1169" t="s">
        <v>572</v>
      </c>
      <c r="B30" s="1169"/>
      <c r="C30" s="1169"/>
      <c r="D30" s="1169"/>
      <c r="E30" s="1169"/>
      <c r="F30" s="1169"/>
      <c r="G30" s="1169"/>
      <c r="H30" s="1169"/>
      <c r="I30" s="1169"/>
      <c r="J30" s="1169"/>
      <c r="K30" s="1169"/>
      <c r="L30" s="1169"/>
      <c r="M30" s="1169"/>
    </row>
    <row r="31" spans="1:13">
      <c r="A31" s="1169"/>
      <c r="B31" s="1169"/>
      <c r="C31" s="1169"/>
      <c r="D31" s="1169"/>
      <c r="E31" s="1169"/>
      <c r="F31" s="1169"/>
      <c r="G31" s="1169"/>
      <c r="H31" s="1169"/>
      <c r="I31" s="1169"/>
      <c r="J31" s="1169"/>
      <c r="K31" s="1169"/>
      <c r="L31" s="1169"/>
      <c r="M31" s="1169"/>
    </row>
    <row r="32" spans="1:13">
      <c r="A32" s="1169"/>
      <c r="B32" s="1169"/>
      <c r="C32" s="1169"/>
      <c r="D32" s="1169"/>
      <c r="E32" s="1169"/>
      <c r="F32" s="1169"/>
      <c r="G32" s="1169"/>
      <c r="H32" s="1169"/>
      <c r="I32" s="1169"/>
      <c r="J32" s="1169"/>
      <c r="K32" s="1169"/>
      <c r="L32" s="1169"/>
      <c r="M32" s="1169"/>
    </row>
    <row r="33" spans="1:2">
      <c r="A33" s="413" t="s">
        <v>34</v>
      </c>
      <c r="B33" s="586">
        <v>9</v>
      </c>
    </row>
    <row r="34" spans="1:2">
      <c r="A34" s="413" t="s">
        <v>35</v>
      </c>
      <c r="B34" s="586">
        <v>21</v>
      </c>
    </row>
    <row r="35" spans="1:2">
      <c r="A35" s="413" t="s">
        <v>36</v>
      </c>
      <c r="B35" s="586">
        <v>63</v>
      </c>
    </row>
    <row r="36" spans="1:2">
      <c r="A36" s="1104" t="s">
        <v>19</v>
      </c>
      <c r="B36" s="1105">
        <f>SUM(B33:B35)</f>
        <v>93</v>
      </c>
    </row>
    <row r="37" spans="1:2">
      <c r="A37" s="1104"/>
      <c r="B37" s="1105"/>
    </row>
    <row r="38" spans="1:2">
      <c r="A38" s="1106"/>
      <c r="B38" s="1106"/>
    </row>
    <row r="39" spans="1:2">
      <c r="A39" s="1107" t="s">
        <v>37</v>
      </c>
      <c r="B39" s="1108" t="s">
        <v>6</v>
      </c>
    </row>
    <row r="40" spans="1:2">
      <c r="A40" s="1107" t="s">
        <v>30</v>
      </c>
      <c r="B40" s="1108">
        <v>1</v>
      </c>
    </row>
    <row r="41" spans="1:2">
      <c r="A41" s="1107" t="s">
        <v>25</v>
      </c>
      <c r="B41" s="1108">
        <v>2</v>
      </c>
    </row>
    <row r="42" spans="1:2">
      <c r="A42" s="1107" t="s">
        <v>26</v>
      </c>
      <c r="B42" s="1106">
        <v>0</v>
      </c>
    </row>
    <row r="43" spans="1:2">
      <c r="A43" s="1107" t="s">
        <v>28</v>
      </c>
      <c r="B43" s="1106">
        <v>45</v>
      </c>
    </row>
    <row r="44" spans="1:2">
      <c r="A44" s="1107" t="s">
        <v>38</v>
      </c>
      <c r="B44" s="1106">
        <v>2</v>
      </c>
    </row>
    <row r="45" spans="1:2">
      <c r="A45" s="1107" t="s">
        <v>39</v>
      </c>
      <c r="B45" s="1106">
        <v>19</v>
      </c>
    </row>
    <row r="46" spans="1:2">
      <c r="A46" s="1107" t="s">
        <v>32</v>
      </c>
      <c r="B46" s="1106">
        <v>4</v>
      </c>
    </row>
    <row r="47" spans="1:2">
      <c r="A47" s="1107" t="s">
        <v>27</v>
      </c>
      <c r="B47" s="1106">
        <v>20</v>
      </c>
    </row>
    <row r="48" spans="1:2">
      <c r="A48" s="1104" t="s">
        <v>19</v>
      </c>
      <c r="B48" s="1105">
        <f>SUM(B40:B47)</f>
        <v>93</v>
      </c>
    </row>
  </sheetData>
  <sortState ref="A40:B47">
    <sortCondition ref="A39"/>
  </sortState>
  <mergeCells count="3">
    <mergeCell ref="A11:C11"/>
    <mergeCell ref="A27:I29"/>
    <mergeCell ref="A30:M32"/>
  </mergeCells>
  <pageMargins left="0.511811024" right="0.511811024" top="0.78740157499999996" bottom="0.78740157499999996" header="0.31496062000000002" footer="0.31496062000000002"/>
  <pageSetup paperSize="9" orientation="portrait" r:id="rId1"/>
  <ignoredErrors>
    <ignoredError sqref="C15:C17 C19 C21:C24" evalError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5"/>
  <dimension ref="A1:B18"/>
  <sheetViews>
    <sheetView zoomScale="90" zoomScaleNormal="90" workbookViewId="0">
      <selection activeCell="G14" sqref="G14"/>
    </sheetView>
  </sheetViews>
  <sheetFormatPr defaultRowHeight="15"/>
  <cols>
    <col min="1" max="1" width="70.140625" customWidth="1"/>
  </cols>
  <sheetData>
    <row r="1" spans="1:2">
      <c r="A1" s="1" t="s">
        <v>3</v>
      </c>
      <c r="B1" s="58"/>
    </row>
    <row r="2" spans="1:2">
      <c r="A2" s="1" t="s">
        <v>4</v>
      </c>
      <c r="B2" s="58"/>
    </row>
    <row r="3" spans="1:2" ht="15.75" thickBot="1">
      <c r="B3" s="59"/>
    </row>
    <row r="4" spans="1:2" ht="15.75" thickBot="1">
      <c r="A4" s="369" t="s">
        <v>40</v>
      </c>
      <c r="B4" s="244">
        <v>46266</v>
      </c>
    </row>
    <row r="5" spans="1:2">
      <c r="A5" s="368" t="s">
        <v>41</v>
      </c>
      <c r="B5" s="356">
        <v>264</v>
      </c>
    </row>
    <row r="6" spans="1:2">
      <c r="A6" s="241" t="s">
        <v>42</v>
      </c>
      <c r="B6" s="357">
        <v>2</v>
      </c>
    </row>
    <row r="7" spans="1:2">
      <c r="A7" s="241" t="s">
        <v>43</v>
      </c>
      <c r="B7" s="357">
        <v>2</v>
      </c>
    </row>
    <row r="8" spans="1:2" ht="15.75" thickBot="1">
      <c r="A8" s="242" t="s">
        <v>44</v>
      </c>
      <c r="B8" s="358">
        <v>49</v>
      </c>
    </row>
    <row r="9" spans="1:2" ht="15.75" thickBot="1">
      <c r="A9" s="243" t="s">
        <v>45</v>
      </c>
      <c r="B9" s="355">
        <f>SUM(B5:B8)</f>
        <v>317</v>
      </c>
    </row>
    <row r="11" spans="1:2" ht="30">
      <c r="A11" s="240" t="s">
        <v>46</v>
      </c>
    </row>
    <row r="14" spans="1:2" ht="45">
      <c r="A14" s="240" t="s">
        <v>47</v>
      </c>
    </row>
    <row r="16" spans="1:2" ht="60">
      <c r="A16" s="240" t="s">
        <v>48</v>
      </c>
    </row>
    <row r="18" spans="1:1" ht="60.75" customHeight="1">
      <c r="A18" s="538" t="s">
        <v>49</v>
      </c>
    </row>
  </sheetData>
  <pageMargins left="0.511811024" right="0.511811024" top="0.78740157499999996" bottom="0.78740157499999996" header="0.31496062000000002" footer="0.31496062000000002"/>
  <pageSetup paperSize="9" orientation="portrait" horizontalDpi="200" verticalDpi="200" r:id="rId1"/>
  <ignoredErrors>
    <ignoredError sqref="B9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4"/>
  <dimension ref="A1:P285"/>
  <sheetViews>
    <sheetView zoomScale="90" zoomScaleNormal="90" workbookViewId="0"/>
  </sheetViews>
  <sheetFormatPr defaultRowHeight="15"/>
  <cols>
    <col min="1" max="1" width="69" customWidth="1"/>
    <col min="2" max="2" width="7.5703125" style="59" bestFit="1" customWidth="1"/>
    <col min="3" max="3" width="7.7109375" style="59" bestFit="1" customWidth="1"/>
    <col min="4" max="4" width="7.140625" style="59" bestFit="1" customWidth="1"/>
    <col min="5" max="5" width="7" style="59" bestFit="1" customWidth="1"/>
    <col min="6" max="6" width="7.7109375" style="59" bestFit="1" customWidth="1"/>
    <col min="7" max="7" width="6.42578125" style="59" bestFit="1" customWidth="1"/>
    <col min="8" max="8" width="7.140625" style="59" bestFit="1" customWidth="1"/>
    <col min="9" max="9" width="7.42578125" style="59" bestFit="1" customWidth="1"/>
    <col min="10" max="10" width="7.28515625" style="59" bestFit="1" customWidth="1"/>
    <col min="11" max="11" width="7.7109375" style="59" bestFit="1" customWidth="1"/>
    <col min="12" max="12" width="7.28515625" style="59" bestFit="1" customWidth="1"/>
    <col min="13" max="14" width="7" style="59" bestFit="1" customWidth="1"/>
    <col min="15" max="15" width="8.85546875" style="59" customWidth="1"/>
    <col min="16" max="16" width="8.7109375" style="60" bestFit="1" customWidth="1"/>
    <col min="17" max="17" width="9.140625" customWidth="1"/>
  </cols>
  <sheetData>
    <row r="1" spans="1:16">
      <c r="A1" s="1" t="s">
        <v>3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6">
      <c r="A2" s="1" t="s">
        <v>4</v>
      </c>
      <c r="B2" s="58"/>
      <c r="C2" s="58"/>
      <c r="D2" s="58"/>
      <c r="E2" s="58"/>
      <c r="F2" s="58"/>
      <c r="G2" s="58"/>
      <c r="H2" s="58"/>
      <c r="I2" s="58"/>
      <c r="J2" s="58"/>
      <c r="K2" s="58"/>
    </row>
    <row r="3" spans="1:16" ht="15.75" thickBot="1"/>
    <row r="4" spans="1:16" ht="15.75" thickBot="1">
      <c r="A4" s="370" t="s">
        <v>50</v>
      </c>
      <c r="B4" s="371">
        <v>46357</v>
      </c>
      <c r="C4" s="372">
        <v>46327</v>
      </c>
      <c r="D4" s="373">
        <v>46296</v>
      </c>
      <c r="E4" s="372">
        <v>46266</v>
      </c>
      <c r="F4" s="372">
        <v>46235</v>
      </c>
      <c r="G4" s="372">
        <v>46204</v>
      </c>
      <c r="H4" s="372">
        <v>46174</v>
      </c>
      <c r="I4" s="374">
        <v>46143</v>
      </c>
      <c r="J4" s="372">
        <v>46113</v>
      </c>
      <c r="K4" s="371">
        <v>46082</v>
      </c>
      <c r="L4" s="375">
        <v>46054</v>
      </c>
      <c r="M4" s="376">
        <v>46023</v>
      </c>
      <c r="N4" s="247" t="s">
        <v>8</v>
      </c>
      <c r="O4" s="284" t="s">
        <v>9</v>
      </c>
      <c r="P4" s="174" t="s">
        <v>51</v>
      </c>
    </row>
    <row r="5" spans="1:16" s="596" customFormat="1">
      <c r="A5" s="600" t="s">
        <v>52</v>
      </c>
      <c r="B5" s="601"/>
      <c r="C5" s="589"/>
      <c r="D5" s="602"/>
      <c r="E5" s="602">
        <v>0</v>
      </c>
      <c r="F5" s="602">
        <v>0</v>
      </c>
      <c r="G5" s="602">
        <v>0</v>
      </c>
      <c r="H5" s="602">
        <v>0</v>
      </c>
      <c r="I5" s="602">
        <v>0</v>
      </c>
      <c r="J5" s="602">
        <v>0</v>
      </c>
      <c r="K5" s="603">
        <v>0</v>
      </c>
      <c r="L5" s="603">
        <v>0</v>
      </c>
      <c r="M5" s="592">
        <v>0</v>
      </c>
      <c r="N5" s="604">
        <f t="shared" ref="N5:N70" si="0">SUM(B5:M5)</f>
        <v>0</v>
      </c>
      <c r="O5" s="605">
        <f t="shared" ref="O5:O70" si="1">AVERAGE(B5:M5)</f>
        <v>0</v>
      </c>
      <c r="P5" s="606">
        <f t="shared" ref="P5:P68" si="2">(N5/$N$276)*100</f>
        <v>0</v>
      </c>
    </row>
    <row r="6" spans="1:16" s="596" customFormat="1">
      <c r="A6" s="600" t="s">
        <v>53</v>
      </c>
      <c r="B6" s="601"/>
      <c r="C6" s="589"/>
      <c r="D6" s="602"/>
      <c r="E6" s="602">
        <v>0</v>
      </c>
      <c r="F6" s="602">
        <v>0</v>
      </c>
      <c r="G6" s="602">
        <v>0</v>
      </c>
      <c r="H6" s="602">
        <v>0</v>
      </c>
      <c r="I6" s="602">
        <v>0</v>
      </c>
      <c r="J6" s="602">
        <v>0</v>
      </c>
      <c r="K6" s="603">
        <v>0</v>
      </c>
      <c r="L6" s="603">
        <v>1</v>
      </c>
      <c r="M6" s="592">
        <v>0</v>
      </c>
      <c r="N6" s="604">
        <f t="shared" si="0"/>
        <v>1</v>
      </c>
      <c r="O6" s="605">
        <f t="shared" si="1"/>
        <v>0.1111111111111111</v>
      </c>
      <c r="P6" s="606">
        <f t="shared" si="2"/>
        <v>2.0297974262168637E-3</v>
      </c>
    </row>
    <row r="7" spans="1:16" s="611" customFormat="1">
      <c r="A7" s="607" t="s">
        <v>54</v>
      </c>
      <c r="B7" s="601"/>
      <c r="C7" s="589"/>
      <c r="D7" s="591"/>
      <c r="E7" s="591">
        <v>0</v>
      </c>
      <c r="F7" s="591">
        <v>0</v>
      </c>
      <c r="G7" s="591">
        <v>0</v>
      </c>
      <c r="H7" s="591">
        <v>0</v>
      </c>
      <c r="I7" s="591">
        <v>0</v>
      </c>
      <c r="J7" s="591">
        <v>0</v>
      </c>
      <c r="K7" s="589">
        <v>0</v>
      </c>
      <c r="L7" s="589">
        <v>0</v>
      </c>
      <c r="M7" s="592">
        <v>0</v>
      </c>
      <c r="N7" s="608">
        <f t="shared" si="0"/>
        <v>0</v>
      </c>
      <c r="O7" s="609">
        <f t="shared" si="1"/>
        <v>0</v>
      </c>
      <c r="P7" s="610">
        <f t="shared" si="2"/>
        <v>0</v>
      </c>
    </row>
    <row r="8" spans="1:16" s="611" customFormat="1">
      <c r="A8" s="607" t="s">
        <v>55</v>
      </c>
      <c r="B8" s="601"/>
      <c r="C8" s="589"/>
      <c r="D8" s="591"/>
      <c r="E8" s="591">
        <v>3</v>
      </c>
      <c r="F8" s="591">
        <v>6</v>
      </c>
      <c r="G8" s="591">
        <v>3</v>
      </c>
      <c r="H8" s="591">
        <v>4</v>
      </c>
      <c r="I8" s="591">
        <v>3</v>
      </c>
      <c r="J8" s="591">
        <v>1</v>
      </c>
      <c r="K8" s="589">
        <v>2</v>
      </c>
      <c r="L8" s="589">
        <v>1</v>
      </c>
      <c r="M8" s="592">
        <v>2</v>
      </c>
      <c r="N8" s="612">
        <f t="shared" si="0"/>
        <v>25</v>
      </c>
      <c r="O8" s="613">
        <f t="shared" si="1"/>
        <v>2.7777777777777777</v>
      </c>
      <c r="P8" s="595">
        <f t="shared" si="2"/>
        <v>5.0744935655421597E-2</v>
      </c>
    </row>
    <row r="9" spans="1:16" s="611" customFormat="1">
      <c r="A9" s="607" t="s">
        <v>56</v>
      </c>
      <c r="B9" s="601"/>
      <c r="C9" s="589"/>
      <c r="D9" s="591"/>
      <c r="E9" s="591">
        <v>10</v>
      </c>
      <c r="F9" s="591">
        <v>8</v>
      </c>
      <c r="G9" s="591">
        <v>5</v>
      </c>
      <c r="H9" s="591">
        <v>2</v>
      </c>
      <c r="I9" s="591">
        <v>3</v>
      </c>
      <c r="J9" s="591">
        <v>8</v>
      </c>
      <c r="K9" s="589">
        <v>5</v>
      </c>
      <c r="L9" s="589">
        <v>3</v>
      </c>
      <c r="M9" s="592">
        <v>2</v>
      </c>
      <c r="N9" s="593">
        <f t="shared" si="0"/>
        <v>46</v>
      </c>
      <c r="O9" s="594">
        <f t="shared" si="1"/>
        <v>5.1111111111111107</v>
      </c>
      <c r="P9" s="595">
        <f t="shared" si="2"/>
        <v>9.3370681605975725E-2</v>
      </c>
    </row>
    <row r="10" spans="1:16" s="611" customFormat="1">
      <c r="A10" s="607" t="s">
        <v>57</v>
      </c>
      <c r="B10" s="601"/>
      <c r="C10" s="589"/>
      <c r="D10" s="591"/>
      <c r="E10" s="591">
        <v>0</v>
      </c>
      <c r="F10" s="591">
        <v>0</v>
      </c>
      <c r="G10" s="591">
        <v>1</v>
      </c>
      <c r="H10" s="591">
        <v>1</v>
      </c>
      <c r="I10" s="591">
        <v>0</v>
      </c>
      <c r="J10" s="591">
        <v>0</v>
      </c>
      <c r="K10" s="589">
        <v>0</v>
      </c>
      <c r="L10" s="589">
        <v>1</v>
      </c>
      <c r="M10" s="592">
        <v>0</v>
      </c>
      <c r="N10" s="593">
        <f t="shared" si="0"/>
        <v>3</v>
      </c>
      <c r="O10" s="594">
        <f t="shared" si="1"/>
        <v>0.33333333333333331</v>
      </c>
      <c r="P10" s="595">
        <f t="shared" si="2"/>
        <v>6.0893922786505903E-3</v>
      </c>
    </row>
    <row r="11" spans="1:16" s="611" customFormat="1">
      <c r="A11" s="607" t="s">
        <v>58</v>
      </c>
      <c r="B11" s="601"/>
      <c r="C11" s="589"/>
      <c r="D11" s="591"/>
      <c r="E11" s="591">
        <v>0</v>
      </c>
      <c r="F11" s="591">
        <v>0</v>
      </c>
      <c r="G11" s="591">
        <v>0</v>
      </c>
      <c r="H11" s="591">
        <v>0</v>
      </c>
      <c r="I11" s="591">
        <v>0</v>
      </c>
      <c r="J11" s="591">
        <v>2</v>
      </c>
      <c r="K11" s="589">
        <v>1</v>
      </c>
      <c r="L11" s="589">
        <v>3</v>
      </c>
      <c r="M11" s="592">
        <v>2</v>
      </c>
      <c r="N11" s="593">
        <f t="shared" si="0"/>
        <v>8</v>
      </c>
      <c r="O11" s="594">
        <f t="shared" si="1"/>
        <v>0.88888888888888884</v>
      </c>
      <c r="P11" s="595">
        <f t="shared" si="2"/>
        <v>1.623837940973491E-2</v>
      </c>
    </row>
    <row r="12" spans="1:16" s="611" customFormat="1">
      <c r="A12" s="614" t="s">
        <v>59</v>
      </c>
      <c r="B12" s="601"/>
      <c r="C12" s="589"/>
      <c r="D12" s="591"/>
      <c r="E12" s="591">
        <v>0</v>
      </c>
      <c r="F12" s="591">
        <v>1</v>
      </c>
      <c r="G12" s="591">
        <v>0</v>
      </c>
      <c r="H12" s="591">
        <v>0</v>
      </c>
      <c r="I12" s="591">
        <v>0</v>
      </c>
      <c r="J12" s="591">
        <v>0</v>
      </c>
      <c r="K12" s="589">
        <v>0</v>
      </c>
      <c r="L12" s="589">
        <v>0</v>
      </c>
      <c r="M12" s="592">
        <v>0</v>
      </c>
      <c r="N12" s="593">
        <f t="shared" si="0"/>
        <v>1</v>
      </c>
      <c r="O12" s="594">
        <f t="shared" si="1"/>
        <v>0.1111111111111111</v>
      </c>
      <c r="P12" s="595">
        <f t="shared" si="2"/>
        <v>2.0297974262168637E-3</v>
      </c>
    </row>
    <row r="13" spans="1:16" s="611" customFormat="1">
      <c r="A13" s="607" t="s">
        <v>60</v>
      </c>
      <c r="B13" s="601"/>
      <c r="C13" s="589"/>
      <c r="D13" s="591"/>
      <c r="E13" s="591">
        <v>0</v>
      </c>
      <c r="F13" s="591">
        <v>2</v>
      </c>
      <c r="G13" s="591">
        <v>2</v>
      </c>
      <c r="H13" s="591">
        <v>0</v>
      </c>
      <c r="I13" s="591">
        <v>1</v>
      </c>
      <c r="J13" s="591">
        <v>2</v>
      </c>
      <c r="K13" s="589">
        <v>0</v>
      </c>
      <c r="L13" s="589">
        <v>0</v>
      </c>
      <c r="M13" s="592">
        <v>1</v>
      </c>
      <c r="N13" s="593">
        <f t="shared" si="0"/>
        <v>8</v>
      </c>
      <c r="O13" s="594">
        <f t="shared" si="1"/>
        <v>0.88888888888888884</v>
      </c>
      <c r="P13" s="595">
        <f t="shared" si="2"/>
        <v>1.623837940973491E-2</v>
      </c>
    </row>
    <row r="14" spans="1:16" s="611" customFormat="1">
      <c r="A14" s="607" t="s">
        <v>61</v>
      </c>
      <c r="B14" s="601"/>
      <c r="C14" s="589"/>
      <c r="D14" s="591"/>
      <c r="E14" s="591">
        <v>0</v>
      </c>
      <c r="F14" s="591">
        <v>1</v>
      </c>
      <c r="G14" s="591">
        <v>4</v>
      </c>
      <c r="H14" s="591">
        <v>11</v>
      </c>
      <c r="I14" s="591">
        <v>0</v>
      </c>
      <c r="J14" s="591">
        <v>1</v>
      </c>
      <c r="K14" s="589">
        <v>1</v>
      </c>
      <c r="L14" s="589">
        <v>2</v>
      </c>
      <c r="M14" s="592">
        <v>2</v>
      </c>
      <c r="N14" s="593">
        <f t="shared" si="0"/>
        <v>22</v>
      </c>
      <c r="O14" s="594">
        <f t="shared" si="1"/>
        <v>2.4444444444444446</v>
      </c>
      <c r="P14" s="595">
        <f t="shared" si="2"/>
        <v>4.4655543376770995E-2</v>
      </c>
    </row>
    <row r="15" spans="1:16" s="611" customFormat="1">
      <c r="A15" s="607" t="s">
        <v>62</v>
      </c>
      <c r="B15" s="601"/>
      <c r="C15" s="589"/>
      <c r="D15" s="591"/>
      <c r="E15" s="591">
        <v>0</v>
      </c>
      <c r="F15" s="591">
        <v>0</v>
      </c>
      <c r="G15" s="591">
        <v>1</v>
      </c>
      <c r="H15" s="591">
        <v>1</v>
      </c>
      <c r="I15" s="591">
        <v>0</v>
      </c>
      <c r="J15" s="591">
        <v>0</v>
      </c>
      <c r="K15" s="589">
        <v>0</v>
      </c>
      <c r="L15" s="589">
        <v>0</v>
      </c>
      <c r="M15" s="592">
        <v>0</v>
      </c>
      <c r="N15" s="593">
        <f t="shared" si="0"/>
        <v>2</v>
      </c>
      <c r="O15" s="594">
        <f t="shared" si="1"/>
        <v>0.22222222222222221</v>
      </c>
      <c r="P15" s="595">
        <f t="shared" si="2"/>
        <v>4.0595948524337275E-3</v>
      </c>
    </row>
    <row r="16" spans="1:16" s="611" customFormat="1">
      <c r="A16" s="607" t="s">
        <v>63</v>
      </c>
      <c r="B16" s="601"/>
      <c r="C16" s="589"/>
      <c r="D16" s="591"/>
      <c r="E16" s="591">
        <v>10</v>
      </c>
      <c r="F16" s="591">
        <v>10</v>
      </c>
      <c r="G16" s="591">
        <v>7</v>
      </c>
      <c r="H16" s="591">
        <v>17</v>
      </c>
      <c r="I16" s="591">
        <v>10</v>
      </c>
      <c r="J16" s="591">
        <v>9</v>
      </c>
      <c r="K16" s="589">
        <v>16</v>
      </c>
      <c r="L16" s="589">
        <v>7</v>
      </c>
      <c r="M16" s="592">
        <v>11</v>
      </c>
      <c r="N16" s="593">
        <f t="shared" si="0"/>
        <v>97</v>
      </c>
      <c r="O16" s="594">
        <f t="shared" si="1"/>
        <v>10.777777777777779</v>
      </c>
      <c r="P16" s="595">
        <f t="shared" si="2"/>
        <v>0.19689035034303576</v>
      </c>
    </row>
    <row r="17" spans="1:16" s="596" customFormat="1">
      <c r="A17" s="614" t="s">
        <v>64</v>
      </c>
      <c r="B17" s="588"/>
      <c r="C17" s="589"/>
      <c r="D17" s="590"/>
      <c r="E17" s="590">
        <v>21</v>
      </c>
      <c r="F17" s="590">
        <v>24</v>
      </c>
      <c r="G17" s="591">
        <v>24</v>
      </c>
      <c r="H17" s="591">
        <v>20</v>
      </c>
      <c r="I17" s="591">
        <v>23</v>
      </c>
      <c r="J17" s="590">
        <v>24</v>
      </c>
      <c r="K17" s="589">
        <v>30</v>
      </c>
      <c r="L17" s="589">
        <v>17</v>
      </c>
      <c r="M17" s="592">
        <v>26</v>
      </c>
      <c r="N17" s="593">
        <f t="shared" si="0"/>
        <v>209</v>
      </c>
      <c r="O17" s="594">
        <f t="shared" si="1"/>
        <v>23.222222222222221</v>
      </c>
      <c r="P17" s="595">
        <f t="shared" si="2"/>
        <v>0.42422766207932444</v>
      </c>
    </row>
    <row r="18" spans="1:16" s="596" customFormat="1">
      <c r="A18" s="587" t="s">
        <v>65</v>
      </c>
      <c r="B18" s="588"/>
      <c r="C18" s="589"/>
      <c r="D18" s="590"/>
      <c r="E18" s="590">
        <v>0</v>
      </c>
      <c r="F18" s="590">
        <v>0</v>
      </c>
      <c r="G18" s="591">
        <v>0</v>
      </c>
      <c r="H18" s="591">
        <v>0</v>
      </c>
      <c r="I18" s="591">
        <v>0</v>
      </c>
      <c r="J18" s="590">
        <v>1</v>
      </c>
      <c r="K18" s="589">
        <v>2</v>
      </c>
      <c r="L18" s="589">
        <v>1</v>
      </c>
      <c r="M18" s="592">
        <v>1</v>
      </c>
      <c r="N18" s="593">
        <f t="shared" si="0"/>
        <v>5</v>
      </c>
      <c r="O18" s="594">
        <f t="shared" si="1"/>
        <v>0.55555555555555558</v>
      </c>
      <c r="P18" s="595">
        <f t="shared" si="2"/>
        <v>1.0148987131084319E-2</v>
      </c>
    </row>
    <row r="19" spans="1:16" s="596" customFormat="1">
      <c r="A19" s="587" t="s">
        <v>66</v>
      </c>
      <c r="B19" s="588"/>
      <c r="C19" s="589"/>
      <c r="D19" s="590"/>
      <c r="E19" s="590">
        <v>1</v>
      </c>
      <c r="F19" s="590">
        <v>3</v>
      </c>
      <c r="G19" s="591">
        <v>11</v>
      </c>
      <c r="H19" s="591">
        <v>11</v>
      </c>
      <c r="I19" s="591">
        <v>3</v>
      </c>
      <c r="J19" s="590">
        <v>0</v>
      </c>
      <c r="K19" s="589">
        <v>4</v>
      </c>
      <c r="L19" s="589">
        <v>1</v>
      </c>
      <c r="M19" s="592">
        <v>3</v>
      </c>
      <c r="N19" s="593">
        <f t="shared" si="0"/>
        <v>37</v>
      </c>
      <c r="O19" s="594">
        <f t="shared" si="1"/>
        <v>4.1111111111111107</v>
      </c>
      <c r="P19" s="595">
        <f t="shared" si="2"/>
        <v>7.5102504770023948E-2</v>
      </c>
    </row>
    <row r="20" spans="1:16" s="596" customFormat="1">
      <c r="A20" s="587" t="s">
        <v>67</v>
      </c>
      <c r="B20" s="588"/>
      <c r="C20" s="589"/>
      <c r="D20" s="590"/>
      <c r="E20" s="590">
        <v>7</v>
      </c>
      <c r="F20" s="590">
        <v>14</v>
      </c>
      <c r="G20" s="591">
        <v>9</v>
      </c>
      <c r="H20" s="591">
        <v>12</v>
      </c>
      <c r="I20" s="591">
        <v>7</v>
      </c>
      <c r="J20" s="590">
        <v>7</v>
      </c>
      <c r="K20" s="589">
        <v>1</v>
      </c>
      <c r="L20" s="589">
        <v>9</v>
      </c>
      <c r="M20" s="592">
        <v>4</v>
      </c>
      <c r="N20" s="593">
        <f t="shared" si="0"/>
        <v>70</v>
      </c>
      <c r="O20" s="594">
        <f t="shared" si="1"/>
        <v>7.7777777777777777</v>
      </c>
      <c r="P20" s="595">
        <f t="shared" si="2"/>
        <v>0.14208581983518045</v>
      </c>
    </row>
    <row r="21" spans="1:16" s="596" customFormat="1">
      <c r="A21" s="587" t="s">
        <v>68</v>
      </c>
      <c r="B21" s="588"/>
      <c r="C21" s="589"/>
      <c r="D21" s="590"/>
      <c r="E21" s="590">
        <v>7</v>
      </c>
      <c r="F21" s="590">
        <v>13</v>
      </c>
      <c r="G21" s="591">
        <v>13</v>
      </c>
      <c r="H21" s="591">
        <v>14</v>
      </c>
      <c r="I21" s="591">
        <v>4</v>
      </c>
      <c r="J21" s="590">
        <v>4</v>
      </c>
      <c r="K21" s="589">
        <v>4</v>
      </c>
      <c r="L21" s="589">
        <v>2</v>
      </c>
      <c r="M21" s="592">
        <v>2</v>
      </c>
      <c r="N21" s="593">
        <f t="shared" si="0"/>
        <v>63</v>
      </c>
      <c r="O21" s="594">
        <f t="shared" si="1"/>
        <v>7</v>
      </c>
      <c r="P21" s="595">
        <f t="shared" si="2"/>
        <v>0.12787723785166241</v>
      </c>
    </row>
    <row r="22" spans="1:16" s="596" customFormat="1">
      <c r="A22" s="587" t="s">
        <v>69</v>
      </c>
      <c r="B22" s="588"/>
      <c r="C22" s="589"/>
      <c r="D22" s="590"/>
      <c r="E22" s="590">
        <v>0</v>
      </c>
      <c r="F22" s="590">
        <v>0</v>
      </c>
      <c r="G22" s="591">
        <v>0</v>
      </c>
      <c r="H22" s="591">
        <v>0</v>
      </c>
      <c r="I22" s="591">
        <v>1</v>
      </c>
      <c r="J22" s="590">
        <v>1</v>
      </c>
      <c r="K22" s="589">
        <v>0</v>
      </c>
      <c r="L22" s="589">
        <v>0</v>
      </c>
      <c r="M22" s="592">
        <v>0</v>
      </c>
      <c r="N22" s="593">
        <f t="shared" si="0"/>
        <v>2</v>
      </c>
      <c r="O22" s="594">
        <f t="shared" si="1"/>
        <v>0.22222222222222221</v>
      </c>
      <c r="P22" s="595">
        <f t="shared" si="2"/>
        <v>4.0595948524337275E-3</v>
      </c>
    </row>
    <row r="23" spans="1:16" s="596" customFormat="1">
      <c r="A23" s="587" t="s">
        <v>70</v>
      </c>
      <c r="B23" s="588"/>
      <c r="C23" s="589"/>
      <c r="D23" s="590"/>
      <c r="E23" s="590">
        <v>0</v>
      </c>
      <c r="F23" s="590">
        <v>0</v>
      </c>
      <c r="G23" s="591">
        <v>2</v>
      </c>
      <c r="H23" s="591">
        <v>0</v>
      </c>
      <c r="I23" s="591">
        <v>0</v>
      </c>
      <c r="J23" s="590">
        <v>0</v>
      </c>
      <c r="K23" s="589">
        <v>0</v>
      </c>
      <c r="L23" s="589">
        <v>0</v>
      </c>
      <c r="M23" s="592">
        <v>0</v>
      </c>
      <c r="N23" s="593">
        <f t="shared" si="0"/>
        <v>2</v>
      </c>
      <c r="O23" s="594">
        <f t="shared" si="1"/>
        <v>0.22222222222222221</v>
      </c>
      <c r="P23" s="595">
        <f t="shared" si="2"/>
        <v>4.0595948524337275E-3</v>
      </c>
    </row>
    <row r="24" spans="1:16" s="596" customFormat="1">
      <c r="A24" s="587" t="s">
        <v>71</v>
      </c>
      <c r="B24" s="588"/>
      <c r="C24" s="589"/>
      <c r="D24" s="590"/>
      <c r="E24" s="590">
        <v>0</v>
      </c>
      <c r="F24" s="590">
        <v>0</v>
      </c>
      <c r="G24" s="591">
        <v>0</v>
      </c>
      <c r="H24" s="591">
        <v>0</v>
      </c>
      <c r="I24" s="591">
        <v>0</v>
      </c>
      <c r="J24" s="590">
        <v>0</v>
      </c>
      <c r="K24" s="589">
        <v>0</v>
      </c>
      <c r="L24" s="589">
        <v>0</v>
      </c>
      <c r="M24" s="592">
        <v>0</v>
      </c>
      <c r="N24" s="593">
        <f t="shared" si="0"/>
        <v>0</v>
      </c>
      <c r="O24" s="594">
        <f t="shared" si="1"/>
        <v>0</v>
      </c>
      <c r="P24" s="595">
        <f t="shared" si="2"/>
        <v>0</v>
      </c>
    </row>
    <row r="25" spans="1:16" s="596" customFormat="1">
      <c r="A25" s="587" t="s">
        <v>72</v>
      </c>
      <c r="B25" s="588"/>
      <c r="C25" s="589"/>
      <c r="D25" s="590"/>
      <c r="E25" s="590">
        <v>14</v>
      </c>
      <c r="F25" s="590">
        <v>21</v>
      </c>
      <c r="G25" s="591">
        <v>28</v>
      </c>
      <c r="H25" s="591">
        <v>17</v>
      </c>
      <c r="I25" s="591">
        <v>22</v>
      </c>
      <c r="J25" s="590">
        <v>9</v>
      </c>
      <c r="K25" s="589">
        <v>8</v>
      </c>
      <c r="L25" s="589">
        <v>12</v>
      </c>
      <c r="M25" s="592">
        <v>24</v>
      </c>
      <c r="N25" s="593">
        <f t="shared" si="0"/>
        <v>155</v>
      </c>
      <c r="O25" s="594">
        <f t="shared" si="1"/>
        <v>17.222222222222221</v>
      </c>
      <c r="P25" s="595">
        <f t="shared" si="2"/>
        <v>0.31461860106361389</v>
      </c>
    </row>
    <row r="26" spans="1:16" s="596" customFormat="1">
      <c r="A26" s="587" t="s">
        <v>73</v>
      </c>
      <c r="B26" s="588"/>
      <c r="C26" s="589"/>
      <c r="D26" s="590"/>
      <c r="E26" s="590">
        <v>3</v>
      </c>
      <c r="F26" s="590">
        <v>3</v>
      </c>
      <c r="G26" s="591">
        <v>0</v>
      </c>
      <c r="H26" s="591">
        <v>0</v>
      </c>
      <c r="I26" s="591">
        <v>1</v>
      </c>
      <c r="J26" s="590">
        <v>0</v>
      </c>
      <c r="K26" s="589">
        <v>0</v>
      </c>
      <c r="L26" s="589">
        <v>0</v>
      </c>
      <c r="M26" s="592">
        <v>0</v>
      </c>
      <c r="N26" s="593">
        <f t="shared" si="0"/>
        <v>7</v>
      </c>
      <c r="O26" s="594">
        <f t="shared" si="1"/>
        <v>0.77777777777777779</v>
      </c>
      <c r="P26" s="595">
        <f t="shared" si="2"/>
        <v>1.4208581983518044E-2</v>
      </c>
    </row>
    <row r="27" spans="1:16" s="596" customFormat="1">
      <c r="A27" s="587" t="s">
        <v>74</v>
      </c>
      <c r="B27" s="588"/>
      <c r="C27" s="589"/>
      <c r="D27" s="590"/>
      <c r="E27" s="590">
        <v>0</v>
      </c>
      <c r="F27" s="590">
        <v>0</v>
      </c>
      <c r="G27" s="591">
        <v>0</v>
      </c>
      <c r="H27" s="591">
        <v>0</v>
      </c>
      <c r="I27" s="591">
        <v>0</v>
      </c>
      <c r="J27" s="590">
        <v>0</v>
      </c>
      <c r="K27" s="589">
        <v>0</v>
      </c>
      <c r="L27" s="589">
        <v>0</v>
      </c>
      <c r="M27" s="592">
        <v>0</v>
      </c>
      <c r="N27" s="593">
        <f t="shared" si="0"/>
        <v>0</v>
      </c>
      <c r="O27" s="594">
        <f t="shared" si="1"/>
        <v>0</v>
      </c>
      <c r="P27" s="595">
        <f t="shared" si="2"/>
        <v>0</v>
      </c>
    </row>
    <row r="28" spans="1:16" s="596" customFormat="1">
      <c r="A28" s="597" t="s">
        <v>75</v>
      </c>
      <c r="B28" s="588"/>
      <c r="C28" s="589"/>
      <c r="D28" s="590"/>
      <c r="E28" s="590">
        <v>255</v>
      </c>
      <c r="F28" s="590">
        <v>270</v>
      </c>
      <c r="G28" s="591">
        <v>217</v>
      </c>
      <c r="H28" s="591">
        <v>172</v>
      </c>
      <c r="I28" s="591">
        <v>181</v>
      </c>
      <c r="J28" s="590">
        <v>200</v>
      </c>
      <c r="K28" s="589">
        <v>203</v>
      </c>
      <c r="L28" s="589">
        <v>234</v>
      </c>
      <c r="M28" s="592">
        <v>264</v>
      </c>
      <c r="N28" s="593">
        <f t="shared" si="0"/>
        <v>1996</v>
      </c>
      <c r="O28" s="594">
        <f t="shared" si="1"/>
        <v>221.77777777777777</v>
      </c>
      <c r="P28" s="595">
        <f t="shared" si="2"/>
        <v>4.0514756627288593</v>
      </c>
    </row>
    <row r="29" spans="1:16" s="596" customFormat="1">
      <c r="A29" s="587" t="s">
        <v>76</v>
      </c>
      <c r="B29" s="588"/>
      <c r="C29" s="589"/>
      <c r="D29" s="590"/>
      <c r="E29" s="590">
        <v>0</v>
      </c>
      <c r="F29" s="590">
        <v>0</v>
      </c>
      <c r="G29" s="591">
        <v>1</v>
      </c>
      <c r="H29" s="591">
        <v>0</v>
      </c>
      <c r="I29" s="591">
        <v>0</v>
      </c>
      <c r="J29" s="590">
        <v>0</v>
      </c>
      <c r="K29" s="589">
        <v>0</v>
      </c>
      <c r="L29" s="589">
        <v>0</v>
      </c>
      <c r="M29" s="592">
        <v>0</v>
      </c>
      <c r="N29" s="593">
        <f t="shared" si="0"/>
        <v>1</v>
      </c>
      <c r="O29" s="594">
        <f t="shared" si="1"/>
        <v>0.1111111111111111</v>
      </c>
      <c r="P29" s="595">
        <f t="shared" si="2"/>
        <v>2.0297974262168637E-3</v>
      </c>
    </row>
    <row r="30" spans="1:16" s="596" customFormat="1">
      <c r="A30" s="587" t="s">
        <v>77</v>
      </c>
      <c r="B30" s="588"/>
      <c r="C30" s="589"/>
      <c r="D30" s="590"/>
      <c r="E30" s="590">
        <v>5</v>
      </c>
      <c r="F30" s="590">
        <v>0</v>
      </c>
      <c r="G30" s="591">
        <v>2</v>
      </c>
      <c r="H30" s="591">
        <v>0</v>
      </c>
      <c r="I30" s="591">
        <v>0</v>
      </c>
      <c r="J30" s="590">
        <v>0</v>
      </c>
      <c r="K30" s="589">
        <v>0</v>
      </c>
      <c r="L30" s="589">
        <v>0</v>
      </c>
      <c r="M30" s="592">
        <v>1</v>
      </c>
      <c r="N30" s="593">
        <f t="shared" si="0"/>
        <v>8</v>
      </c>
      <c r="O30" s="594">
        <f t="shared" si="1"/>
        <v>0.88888888888888884</v>
      </c>
      <c r="P30" s="595">
        <f t="shared" si="2"/>
        <v>1.623837940973491E-2</v>
      </c>
    </row>
    <row r="31" spans="1:16" s="596" customFormat="1">
      <c r="A31" s="587" t="s">
        <v>78</v>
      </c>
      <c r="B31" s="588"/>
      <c r="C31" s="589"/>
      <c r="D31" s="590"/>
      <c r="E31" s="590">
        <v>0</v>
      </c>
      <c r="F31" s="590">
        <v>0</v>
      </c>
      <c r="G31" s="591">
        <v>7</v>
      </c>
      <c r="H31" s="591">
        <v>15</v>
      </c>
      <c r="I31" s="591">
        <v>3</v>
      </c>
      <c r="J31" s="590">
        <v>26</v>
      </c>
      <c r="K31" s="589">
        <v>13</v>
      </c>
      <c r="L31" s="589">
        <v>15</v>
      </c>
      <c r="M31" s="592">
        <v>33</v>
      </c>
      <c r="N31" s="593">
        <f t="shared" si="0"/>
        <v>112</v>
      </c>
      <c r="O31" s="594">
        <f t="shared" si="1"/>
        <v>12.444444444444445</v>
      </c>
      <c r="P31" s="595">
        <f t="shared" si="2"/>
        <v>0.22733731173628871</v>
      </c>
    </row>
    <row r="32" spans="1:16" s="596" customFormat="1">
      <c r="A32" s="587" t="s">
        <v>79</v>
      </c>
      <c r="B32" s="588"/>
      <c r="C32" s="589"/>
      <c r="D32" s="590"/>
      <c r="E32" s="590">
        <v>0</v>
      </c>
      <c r="F32" s="590">
        <v>0</v>
      </c>
      <c r="G32" s="591">
        <v>0</v>
      </c>
      <c r="H32" s="591">
        <v>0</v>
      </c>
      <c r="I32" s="591">
        <v>0</v>
      </c>
      <c r="J32" s="590">
        <v>0</v>
      </c>
      <c r="K32" s="589">
        <v>0</v>
      </c>
      <c r="L32" s="589">
        <v>0</v>
      </c>
      <c r="M32" s="592">
        <v>0</v>
      </c>
      <c r="N32" s="593">
        <f t="shared" si="0"/>
        <v>0</v>
      </c>
      <c r="O32" s="594">
        <f t="shared" si="1"/>
        <v>0</v>
      </c>
      <c r="P32" s="595">
        <f t="shared" si="2"/>
        <v>0</v>
      </c>
    </row>
    <row r="33" spans="1:16" s="596" customFormat="1">
      <c r="A33" s="587" t="s">
        <v>80</v>
      </c>
      <c r="B33" s="588"/>
      <c r="C33" s="589"/>
      <c r="D33" s="590"/>
      <c r="E33" s="590">
        <v>60</v>
      </c>
      <c r="F33" s="590">
        <v>38</v>
      </c>
      <c r="G33" s="591">
        <v>27</v>
      </c>
      <c r="H33" s="591">
        <v>22</v>
      </c>
      <c r="I33" s="591">
        <v>14</v>
      </c>
      <c r="J33" s="590">
        <v>25</v>
      </c>
      <c r="K33" s="589">
        <v>22</v>
      </c>
      <c r="L33" s="589">
        <v>15</v>
      </c>
      <c r="M33" s="592">
        <v>16</v>
      </c>
      <c r="N33" s="593">
        <f t="shared" si="0"/>
        <v>239</v>
      </c>
      <c r="O33" s="594">
        <f t="shared" si="1"/>
        <v>26.555555555555557</v>
      </c>
      <c r="P33" s="595">
        <f t="shared" si="2"/>
        <v>0.4851215848658304</v>
      </c>
    </row>
    <row r="34" spans="1:16" s="596" customFormat="1">
      <c r="A34" s="614" t="s">
        <v>81</v>
      </c>
      <c r="B34" s="588"/>
      <c r="C34" s="589"/>
      <c r="D34" s="590"/>
      <c r="E34" s="590">
        <v>2</v>
      </c>
      <c r="F34" s="590">
        <v>0</v>
      </c>
      <c r="G34" s="591">
        <v>4</v>
      </c>
      <c r="H34" s="591">
        <v>1</v>
      </c>
      <c r="I34" s="591">
        <v>0</v>
      </c>
      <c r="J34" s="590">
        <v>2</v>
      </c>
      <c r="K34" s="589">
        <v>0</v>
      </c>
      <c r="L34" s="589">
        <v>0</v>
      </c>
      <c r="M34" s="592">
        <v>0</v>
      </c>
      <c r="N34" s="593">
        <f t="shared" si="0"/>
        <v>9</v>
      </c>
      <c r="O34" s="594">
        <f t="shared" si="1"/>
        <v>1</v>
      </c>
      <c r="P34" s="595">
        <f t="shared" si="2"/>
        <v>1.826817683595177E-2</v>
      </c>
    </row>
    <row r="35" spans="1:16" s="596" customFormat="1">
      <c r="A35" s="614" t="s">
        <v>82</v>
      </c>
      <c r="B35" s="588"/>
      <c r="C35" s="589"/>
      <c r="D35" s="590"/>
      <c r="E35" s="590">
        <v>1</v>
      </c>
      <c r="F35" s="590">
        <v>9</v>
      </c>
      <c r="G35" s="591">
        <v>11</v>
      </c>
      <c r="H35" s="591">
        <v>0</v>
      </c>
      <c r="I35" s="591">
        <v>5</v>
      </c>
      <c r="J35" s="590">
        <v>1</v>
      </c>
      <c r="K35" s="589">
        <v>7</v>
      </c>
      <c r="L35" s="589">
        <v>1</v>
      </c>
      <c r="M35" s="592">
        <v>8</v>
      </c>
      <c r="N35" s="593">
        <f t="shared" si="0"/>
        <v>43</v>
      </c>
      <c r="O35" s="594">
        <f t="shared" si="1"/>
        <v>4.7777777777777777</v>
      </c>
      <c r="P35" s="595">
        <f t="shared" si="2"/>
        <v>8.7281289327325137E-2</v>
      </c>
    </row>
    <row r="36" spans="1:16" s="596" customFormat="1">
      <c r="A36" s="616" t="s">
        <v>586</v>
      </c>
      <c r="B36" s="588"/>
      <c r="C36" s="589"/>
      <c r="D36" s="590"/>
      <c r="E36" s="590">
        <v>1</v>
      </c>
      <c r="F36" s="590">
        <v>1</v>
      </c>
      <c r="G36" s="591">
        <v>0</v>
      </c>
      <c r="H36" s="591">
        <v>1</v>
      </c>
      <c r="I36" s="591">
        <v>0</v>
      </c>
      <c r="J36" s="590">
        <v>0</v>
      </c>
      <c r="K36" s="589">
        <v>0</v>
      </c>
      <c r="L36" s="589">
        <v>0</v>
      </c>
      <c r="M36" s="592">
        <v>0</v>
      </c>
      <c r="N36" s="593">
        <f t="shared" si="0"/>
        <v>3</v>
      </c>
      <c r="O36" s="594">
        <f t="shared" si="1"/>
        <v>0.33333333333333331</v>
      </c>
      <c r="P36" s="595">
        <f t="shared" si="2"/>
        <v>6.0893922786505903E-3</v>
      </c>
    </row>
    <row r="37" spans="1:16" s="596" customFormat="1">
      <c r="A37" s="614" t="s">
        <v>83</v>
      </c>
      <c r="B37" s="588"/>
      <c r="C37" s="589"/>
      <c r="D37" s="590"/>
      <c r="E37" s="590">
        <v>1</v>
      </c>
      <c r="F37" s="590">
        <v>0</v>
      </c>
      <c r="G37" s="591">
        <v>2</v>
      </c>
      <c r="H37" s="591">
        <v>0</v>
      </c>
      <c r="I37" s="591">
        <v>0</v>
      </c>
      <c r="J37" s="590">
        <v>0</v>
      </c>
      <c r="K37" s="589">
        <v>0</v>
      </c>
      <c r="L37" s="589">
        <v>0</v>
      </c>
      <c r="M37" s="592">
        <v>1</v>
      </c>
      <c r="N37" s="593">
        <f t="shared" si="0"/>
        <v>4</v>
      </c>
      <c r="O37" s="594">
        <f t="shared" si="1"/>
        <v>0.44444444444444442</v>
      </c>
      <c r="P37" s="595">
        <f t="shared" si="2"/>
        <v>8.1191897048674549E-3</v>
      </c>
    </row>
    <row r="38" spans="1:16" s="596" customFormat="1">
      <c r="A38" s="614" t="s">
        <v>84</v>
      </c>
      <c r="B38" s="588"/>
      <c r="C38" s="589"/>
      <c r="D38" s="590"/>
      <c r="E38" s="590">
        <v>6</v>
      </c>
      <c r="F38" s="590">
        <v>2</v>
      </c>
      <c r="G38" s="591">
        <v>6</v>
      </c>
      <c r="H38" s="591">
        <v>1</v>
      </c>
      <c r="I38" s="591">
        <v>2</v>
      </c>
      <c r="J38" s="590">
        <v>2</v>
      </c>
      <c r="K38" s="589">
        <v>3</v>
      </c>
      <c r="L38" s="589">
        <v>4</v>
      </c>
      <c r="M38" s="592">
        <v>5</v>
      </c>
      <c r="N38" s="593">
        <f t="shared" si="0"/>
        <v>31</v>
      </c>
      <c r="O38" s="594">
        <f t="shared" si="1"/>
        <v>3.4444444444444446</v>
      </c>
      <c r="P38" s="595">
        <f t="shared" si="2"/>
        <v>6.2923720212722772E-2</v>
      </c>
    </row>
    <row r="39" spans="1:16" s="596" customFormat="1">
      <c r="A39" s="587" t="s">
        <v>85</v>
      </c>
      <c r="B39" s="588"/>
      <c r="C39" s="589"/>
      <c r="D39" s="590"/>
      <c r="E39" s="590">
        <v>1</v>
      </c>
      <c r="F39" s="590">
        <v>3</v>
      </c>
      <c r="G39" s="591">
        <v>2</v>
      </c>
      <c r="H39" s="591">
        <v>2</v>
      </c>
      <c r="I39" s="591">
        <v>1</v>
      </c>
      <c r="J39" s="590">
        <v>1</v>
      </c>
      <c r="K39" s="589">
        <v>2</v>
      </c>
      <c r="L39" s="589">
        <v>6</v>
      </c>
      <c r="M39" s="592">
        <v>3</v>
      </c>
      <c r="N39" s="593">
        <f t="shared" si="0"/>
        <v>21</v>
      </c>
      <c r="O39" s="594">
        <f t="shared" si="1"/>
        <v>2.3333333333333335</v>
      </c>
      <c r="P39" s="595">
        <f t="shared" si="2"/>
        <v>4.2625745950554135E-2</v>
      </c>
    </row>
    <row r="40" spans="1:16" s="596" customFormat="1">
      <c r="A40" s="587" t="s">
        <v>86</v>
      </c>
      <c r="B40" s="588"/>
      <c r="C40" s="589"/>
      <c r="D40" s="590"/>
      <c r="E40" s="590">
        <v>0</v>
      </c>
      <c r="F40" s="590">
        <v>2</v>
      </c>
      <c r="G40" s="591">
        <v>0</v>
      </c>
      <c r="H40" s="591">
        <v>0</v>
      </c>
      <c r="I40" s="591">
        <v>0</v>
      </c>
      <c r="J40" s="590">
        <v>1</v>
      </c>
      <c r="K40" s="589">
        <v>2</v>
      </c>
      <c r="L40" s="589">
        <v>1</v>
      </c>
      <c r="M40" s="592">
        <v>0</v>
      </c>
      <c r="N40" s="593">
        <f t="shared" si="0"/>
        <v>6</v>
      </c>
      <c r="O40" s="594">
        <f t="shared" si="1"/>
        <v>0.66666666666666663</v>
      </c>
      <c r="P40" s="595">
        <f t="shared" si="2"/>
        <v>1.2178784557301181E-2</v>
      </c>
    </row>
    <row r="41" spans="1:16" s="596" customFormat="1">
      <c r="A41" s="597" t="s">
        <v>597</v>
      </c>
      <c r="B41" s="588"/>
      <c r="C41" s="589"/>
      <c r="D41" s="590"/>
      <c r="E41" s="590">
        <v>2</v>
      </c>
      <c r="F41" s="590">
        <v>1</v>
      </c>
      <c r="G41" s="591">
        <v>0</v>
      </c>
      <c r="H41" s="591">
        <v>0</v>
      </c>
      <c r="I41" s="591">
        <v>0</v>
      </c>
      <c r="J41" s="591">
        <v>0</v>
      </c>
      <c r="K41" s="591">
        <v>0</v>
      </c>
      <c r="L41" s="591">
        <v>0</v>
      </c>
      <c r="M41" s="591">
        <v>0</v>
      </c>
      <c r="N41" s="593">
        <f t="shared" si="0"/>
        <v>3</v>
      </c>
      <c r="O41" s="594">
        <f t="shared" si="1"/>
        <v>0.33333333333333331</v>
      </c>
      <c r="P41" s="595">
        <f t="shared" si="2"/>
        <v>6.0893922786505903E-3</v>
      </c>
    </row>
    <row r="42" spans="1:16" s="596" customFormat="1">
      <c r="A42" s="587" t="s">
        <v>87</v>
      </c>
      <c r="B42" s="588"/>
      <c r="C42" s="589"/>
      <c r="D42" s="590"/>
      <c r="E42" s="590">
        <v>0</v>
      </c>
      <c r="F42" s="590">
        <v>2</v>
      </c>
      <c r="G42" s="591">
        <v>1</v>
      </c>
      <c r="H42" s="591">
        <v>2</v>
      </c>
      <c r="I42" s="591">
        <v>0</v>
      </c>
      <c r="J42" s="590">
        <v>0</v>
      </c>
      <c r="K42" s="589">
        <v>0</v>
      </c>
      <c r="L42" s="589">
        <v>0</v>
      </c>
      <c r="M42" s="592">
        <v>1</v>
      </c>
      <c r="N42" s="593">
        <f t="shared" si="0"/>
        <v>6</v>
      </c>
      <c r="O42" s="594">
        <f t="shared" si="1"/>
        <v>0.66666666666666663</v>
      </c>
      <c r="P42" s="595">
        <f t="shared" si="2"/>
        <v>1.2178784557301181E-2</v>
      </c>
    </row>
    <row r="43" spans="1:16" s="596" customFormat="1">
      <c r="A43" s="587" t="s">
        <v>88</v>
      </c>
      <c r="B43" s="588"/>
      <c r="C43" s="589"/>
      <c r="D43" s="590"/>
      <c r="E43" s="590">
        <v>0</v>
      </c>
      <c r="F43" s="590">
        <v>0</v>
      </c>
      <c r="G43" s="591">
        <v>0</v>
      </c>
      <c r="H43" s="591">
        <v>0</v>
      </c>
      <c r="I43" s="591">
        <v>0</v>
      </c>
      <c r="J43" s="590">
        <v>0</v>
      </c>
      <c r="K43" s="589">
        <v>1</v>
      </c>
      <c r="L43" s="589">
        <v>0</v>
      </c>
      <c r="M43" s="592">
        <v>0</v>
      </c>
      <c r="N43" s="593">
        <f t="shared" si="0"/>
        <v>1</v>
      </c>
      <c r="O43" s="594">
        <f t="shared" si="1"/>
        <v>0.1111111111111111</v>
      </c>
      <c r="P43" s="595">
        <f t="shared" si="2"/>
        <v>2.0297974262168637E-3</v>
      </c>
    </row>
    <row r="44" spans="1:16" s="596" customFormat="1">
      <c r="A44" s="614" t="s">
        <v>89</v>
      </c>
      <c r="B44" s="588"/>
      <c r="C44" s="589"/>
      <c r="D44" s="590"/>
      <c r="E44" s="590">
        <v>2</v>
      </c>
      <c r="F44" s="590">
        <v>1</v>
      </c>
      <c r="G44" s="591">
        <v>3</v>
      </c>
      <c r="H44" s="591">
        <v>2</v>
      </c>
      <c r="I44" s="591">
        <v>3</v>
      </c>
      <c r="J44" s="590">
        <v>1</v>
      </c>
      <c r="K44" s="589">
        <v>4</v>
      </c>
      <c r="L44" s="589">
        <v>1</v>
      </c>
      <c r="M44" s="592">
        <v>1</v>
      </c>
      <c r="N44" s="593">
        <f t="shared" si="0"/>
        <v>18</v>
      </c>
      <c r="O44" s="594">
        <f t="shared" si="1"/>
        <v>2</v>
      </c>
      <c r="P44" s="595">
        <f t="shared" si="2"/>
        <v>3.653635367190354E-2</v>
      </c>
    </row>
    <row r="45" spans="1:16" s="596" customFormat="1">
      <c r="A45" s="587" t="s">
        <v>90</v>
      </c>
      <c r="B45" s="588"/>
      <c r="C45" s="589"/>
      <c r="D45" s="590"/>
      <c r="E45" s="590">
        <v>94</v>
      </c>
      <c r="F45" s="590">
        <v>93</v>
      </c>
      <c r="G45" s="591">
        <v>108</v>
      </c>
      <c r="H45" s="591">
        <v>70</v>
      </c>
      <c r="I45" s="591">
        <v>63</v>
      </c>
      <c r="J45" s="590">
        <v>55</v>
      </c>
      <c r="K45" s="589">
        <v>77</v>
      </c>
      <c r="L45" s="589">
        <v>45</v>
      </c>
      <c r="M45" s="592">
        <v>47</v>
      </c>
      <c r="N45" s="593">
        <f t="shared" si="0"/>
        <v>652</v>
      </c>
      <c r="O45" s="594">
        <f t="shared" si="1"/>
        <v>72.444444444444443</v>
      </c>
      <c r="P45" s="595">
        <f t="shared" si="2"/>
        <v>1.3234279218933951</v>
      </c>
    </row>
    <row r="46" spans="1:16" s="596" customFormat="1">
      <c r="A46" s="587" t="s">
        <v>91</v>
      </c>
      <c r="B46" s="588"/>
      <c r="C46" s="589"/>
      <c r="D46" s="590"/>
      <c r="E46" s="590">
        <v>8</v>
      </c>
      <c r="F46" s="590">
        <v>17</v>
      </c>
      <c r="G46" s="591">
        <v>10</v>
      </c>
      <c r="H46" s="591">
        <v>4</v>
      </c>
      <c r="I46" s="591">
        <v>9</v>
      </c>
      <c r="J46" s="590">
        <v>6</v>
      </c>
      <c r="K46" s="589">
        <v>8</v>
      </c>
      <c r="L46" s="589">
        <v>13</v>
      </c>
      <c r="M46" s="592">
        <v>8</v>
      </c>
      <c r="N46" s="593">
        <f t="shared" si="0"/>
        <v>83</v>
      </c>
      <c r="O46" s="594">
        <f t="shared" si="1"/>
        <v>9.2222222222222214</v>
      </c>
      <c r="P46" s="595">
        <f t="shared" si="2"/>
        <v>0.16847318637599967</v>
      </c>
    </row>
    <row r="47" spans="1:16" s="596" customFormat="1">
      <c r="A47" s="587" t="s">
        <v>92</v>
      </c>
      <c r="B47" s="588"/>
      <c r="C47" s="589"/>
      <c r="D47" s="590"/>
      <c r="E47" s="590">
        <v>317</v>
      </c>
      <c r="F47" s="590">
        <v>255</v>
      </c>
      <c r="G47" s="591">
        <v>272</v>
      </c>
      <c r="H47" s="591">
        <v>207</v>
      </c>
      <c r="I47" s="591">
        <v>190</v>
      </c>
      <c r="J47" s="590">
        <v>235</v>
      </c>
      <c r="K47" s="589">
        <v>330</v>
      </c>
      <c r="L47" s="589">
        <v>153</v>
      </c>
      <c r="M47" s="592">
        <v>175</v>
      </c>
      <c r="N47" s="593">
        <f t="shared" si="0"/>
        <v>2134</v>
      </c>
      <c r="O47" s="594">
        <f t="shared" si="1"/>
        <v>237.11111111111111</v>
      </c>
      <c r="P47" s="595">
        <f t="shared" si="2"/>
        <v>4.3315877075467872</v>
      </c>
    </row>
    <row r="48" spans="1:16" s="596" customFormat="1">
      <c r="A48" s="587" t="s">
        <v>104</v>
      </c>
      <c r="B48" s="588"/>
      <c r="C48" s="589"/>
      <c r="D48" s="590"/>
      <c r="E48" s="590">
        <v>33</v>
      </c>
      <c r="F48" s="590">
        <v>19</v>
      </c>
      <c r="G48" s="591">
        <v>27</v>
      </c>
      <c r="H48" s="591">
        <v>21</v>
      </c>
      <c r="I48" s="591">
        <v>21</v>
      </c>
      <c r="J48" s="590">
        <v>16</v>
      </c>
      <c r="K48" s="589">
        <v>30</v>
      </c>
      <c r="L48" s="589">
        <v>27</v>
      </c>
      <c r="M48" s="592">
        <v>26</v>
      </c>
      <c r="N48" s="593">
        <f t="shared" si="0"/>
        <v>220</v>
      </c>
      <c r="O48" s="594">
        <f t="shared" si="1"/>
        <v>24.444444444444443</v>
      </c>
      <c r="P48" s="595">
        <f t="shared" si="2"/>
        <v>0.44655543376771001</v>
      </c>
    </row>
    <row r="49" spans="1:16" s="596" customFormat="1">
      <c r="A49" s="587" t="s">
        <v>93</v>
      </c>
      <c r="B49" s="588"/>
      <c r="C49" s="589"/>
      <c r="D49" s="590"/>
      <c r="E49" s="590">
        <v>0</v>
      </c>
      <c r="F49" s="590">
        <v>1</v>
      </c>
      <c r="G49" s="591">
        <v>0</v>
      </c>
      <c r="H49" s="591">
        <v>0</v>
      </c>
      <c r="I49" s="591">
        <v>0</v>
      </c>
      <c r="J49" s="590">
        <v>1</v>
      </c>
      <c r="K49" s="589">
        <v>0</v>
      </c>
      <c r="L49" s="589">
        <v>0</v>
      </c>
      <c r="M49" s="592">
        <v>1</v>
      </c>
      <c r="N49" s="593">
        <f t="shared" si="0"/>
        <v>3</v>
      </c>
      <c r="O49" s="594">
        <f t="shared" si="1"/>
        <v>0.33333333333333331</v>
      </c>
      <c r="P49" s="595">
        <f t="shared" si="2"/>
        <v>6.0893922786505903E-3</v>
      </c>
    </row>
    <row r="50" spans="1:16" s="596" customFormat="1">
      <c r="A50" s="587" t="s">
        <v>94</v>
      </c>
      <c r="B50" s="588"/>
      <c r="C50" s="589"/>
      <c r="D50" s="590"/>
      <c r="E50" s="590">
        <v>0</v>
      </c>
      <c r="F50" s="590">
        <v>0</v>
      </c>
      <c r="G50" s="591">
        <v>0</v>
      </c>
      <c r="H50" s="591">
        <v>0</v>
      </c>
      <c r="I50" s="591">
        <v>0</v>
      </c>
      <c r="J50" s="590">
        <v>0</v>
      </c>
      <c r="K50" s="589">
        <v>0</v>
      </c>
      <c r="L50" s="589">
        <v>0</v>
      </c>
      <c r="M50" s="592">
        <v>0</v>
      </c>
      <c r="N50" s="593">
        <f t="shared" si="0"/>
        <v>0</v>
      </c>
      <c r="O50" s="594">
        <f t="shared" si="1"/>
        <v>0</v>
      </c>
      <c r="P50" s="595">
        <f t="shared" si="2"/>
        <v>0</v>
      </c>
    </row>
    <row r="51" spans="1:16" s="596" customFormat="1">
      <c r="A51" s="587" t="s">
        <v>95</v>
      </c>
      <c r="B51" s="588"/>
      <c r="C51" s="589"/>
      <c r="D51" s="590"/>
      <c r="E51" s="590">
        <v>75</v>
      </c>
      <c r="F51" s="590">
        <v>86</v>
      </c>
      <c r="G51" s="591">
        <v>167</v>
      </c>
      <c r="H51" s="591">
        <v>155</v>
      </c>
      <c r="I51" s="591">
        <v>187</v>
      </c>
      <c r="J51" s="590">
        <v>144</v>
      </c>
      <c r="K51" s="589">
        <v>128</v>
      </c>
      <c r="L51" s="589">
        <v>135</v>
      </c>
      <c r="M51" s="592">
        <v>135</v>
      </c>
      <c r="N51" s="593">
        <f t="shared" si="0"/>
        <v>1212</v>
      </c>
      <c r="O51" s="594">
        <f t="shared" si="1"/>
        <v>134.66666666666666</v>
      </c>
      <c r="P51" s="595">
        <f t="shared" si="2"/>
        <v>2.4601144805748385</v>
      </c>
    </row>
    <row r="52" spans="1:16" s="596" customFormat="1">
      <c r="A52" s="587" t="s">
        <v>96</v>
      </c>
      <c r="B52" s="588"/>
      <c r="C52" s="589"/>
      <c r="D52" s="590"/>
      <c r="E52" s="590">
        <v>7</v>
      </c>
      <c r="F52" s="590">
        <v>1</v>
      </c>
      <c r="G52" s="591">
        <v>4</v>
      </c>
      <c r="H52" s="591">
        <v>4</v>
      </c>
      <c r="I52" s="591">
        <v>2</v>
      </c>
      <c r="J52" s="590">
        <v>1</v>
      </c>
      <c r="K52" s="589">
        <v>6</v>
      </c>
      <c r="L52" s="589">
        <v>1</v>
      </c>
      <c r="M52" s="592">
        <v>1</v>
      </c>
      <c r="N52" s="593">
        <f t="shared" si="0"/>
        <v>27</v>
      </c>
      <c r="O52" s="594">
        <f t="shared" si="1"/>
        <v>3</v>
      </c>
      <c r="P52" s="595">
        <f t="shared" si="2"/>
        <v>5.4804530507855317E-2</v>
      </c>
    </row>
    <row r="53" spans="1:16" s="596" customFormat="1">
      <c r="A53" s="587" t="s">
        <v>97</v>
      </c>
      <c r="B53" s="588"/>
      <c r="C53" s="589"/>
      <c r="D53" s="590"/>
      <c r="E53" s="590">
        <v>140</v>
      </c>
      <c r="F53" s="590">
        <v>155</v>
      </c>
      <c r="G53" s="591">
        <v>148</v>
      </c>
      <c r="H53" s="591">
        <v>139</v>
      </c>
      <c r="I53" s="591">
        <v>175</v>
      </c>
      <c r="J53" s="590">
        <v>144</v>
      </c>
      <c r="K53" s="589">
        <v>167</v>
      </c>
      <c r="L53" s="589">
        <v>145</v>
      </c>
      <c r="M53" s="592">
        <v>147</v>
      </c>
      <c r="N53" s="593">
        <f t="shared" si="0"/>
        <v>1360</v>
      </c>
      <c r="O53" s="594">
        <f t="shared" si="1"/>
        <v>151.11111111111111</v>
      </c>
      <c r="P53" s="595">
        <f t="shared" si="2"/>
        <v>2.7605244996549345</v>
      </c>
    </row>
    <row r="54" spans="1:16" s="596" customFormat="1">
      <c r="A54" s="587" t="s">
        <v>98</v>
      </c>
      <c r="B54" s="588"/>
      <c r="C54" s="589"/>
      <c r="D54" s="590"/>
      <c r="E54" s="590">
        <v>73</v>
      </c>
      <c r="F54" s="590">
        <v>96</v>
      </c>
      <c r="G54" s="591">
        <v>46</v>
      </c>
      <c r="H54" s="591">
        <v>65</v>
      </c>
      <c r="I54" s="591">
        <v>105</v>
      </c>
      <c r="J54" s="590">
        <v>255</v>
      </c>
      <c r="K54" s="589">
        <v>199</v>
      </c>
      <c r="L54" s="589">
        <v>147</v>
      </c>
      <c r="M54" s="592">
        <v>155</v>
      </c>
      <c r="N54" s="593">
        <f t="shared" si="0"/>
        <v>1141</v>
      </c>
      <c r="O54" s="594">
        <f t="shared" si="1"/>
        <v>126.77777777777777</v>
      </c>
      <c r="P54" s="595">
        <f t="shared" si="2"/>
        <v>2.3159988633134412</v>
      </c>
    </row>
    <row r="55" spans="1:16" s="596" customFormat="1">
      <c r="A55" s="587" t="s">
        <v>99</v>
      </c>
      <c r="B55" s="588"/>
      <c r="C55" s="589"/>
      <c r="D55" s="590"/>
      <c r="E55" s="590">
        <v>1</v>
      </c>
      <c r="F55" s="590">
        <v>5</v>
      </c>
      <c r="G55" s="591">
        <v>0</v>
      </c>
      <c r="H55" s="591">
        <v>1</v>
      </c>
      <c r="I55" s="591">
        <v>0</v>
      </c>
      <c r="J55" s="590">
        <v>3</v>
      </c>
      <c r="K55" s="589">
        <v>0</v>
      </c>
      <c r="L55" s="589">
        <v>0</v>
      </c>
      <c r="M55" s="592">
        <v>1</v>
      </c>
      <c r="N55" s="593">
        <f t="shared" si="0"/>
        <v>11</v>
      </c>
      <c r="O55" s="594">
        <f t="shared" si="1"/>
        <v>1.2222222222222223</v>
      </c>
      <c r="P55" s="595">
        <f t="shared" si="2"/>
        <v>2.2327771688385498E-2</v>
      </c>
    </row>
    <row r="56" spans="1:16" s="596" customFormat="1">
      <c r="A56" s="587" t="s">
        <v>100</v>
      </c>
      <c r="B56" s="588"/>
      <c r="C56" s="589"/>
      <c r="D56" s="590"/>
      <c r="E56" s="590">
        <v>13</v>
      </c>
      <c r="F56" s="590">
        <v>9</v>
      </c>
      <c r="G56" s="591">
        <v>17</v>
      </c>
      <c r="H56" s="591">
        <v>14</v>
      </c>
      <c r="I56" s="591">
        <v>19</v>
      </c>
      <c r="J56" s="590">
        <v>9</v>
      </c>
      <c r="K56" s="589">
        <v>14</v>
      </c>
      <c r="L56" s="589">
        <v>14</v>
      </c>
      <c r="M56" s="592">
        <v>42</v>
      </c>
      <c r="N56" s="593">
        <f t="shared" si="0"/>
        <v>151</v>
      </c>
      <c r="O56" s="594">
        <f t="shared" si="1"/>
        <v>16.777777777777779</v>
      </c>
      <c r="P56" s="595">
        <f t="shared" si="2"/>
        <v>0.30649941135874637</v>
      </c>
    </row>
    <row r="57" spans="1:16" s="596" customFormat="1">
      <c r="A57" s="587" t="s">
        <v>101</v>
      </c>
      <c r="B57" s="588"/>
      <c r="C57" s="589"/>
      <c r="D57" s="590"/>
      <c r="E57" s="590">
        <v>0</v>
      </c>
      <c r="F57" s="590">
        <v>0</v>
      </c>
      <c r="G57" s="591">
        <v>2</v>
      </c>
      <c r="H57" s="591">
        <v>3</v>
      </c>
      <c r="I57" s="591">
        <v>0</v>
      </c>
      <c r="J57" s="590">
        <v>2</v>
      </c>
      <c r="K57" s="589">
        <v>0</v>
      </c>
      <c r="L57" s="589">
        <v>0</v>
      </c>
      <c r="M57" s="592">
        <v>0</v>
      </c>
      <c r="N57" s="593">
        <f t="shared" si="0"/>
        <v>7</v>
      </c>
      <c r="O57" s="594">
        <f t="shared" si="1"/>
        <v>0.77777777777777779</v>
      </c>
      <c r="P57" s="595">
        <f t="shared" si="2"/>
        <v>1.4208581983518044E-2</v>
      </c>
    </row>
    <row r="58" spans="1:16" s="596" customFormat="1">
      <c r="A58" s="587" t="s">
        <v>102</v>
      </c>
      <c r="B58" s="588"/>
      <c r="C58" s="589"/>
      <c r="D58" s="590"/>
      <c r="E58" s="590">
        <v>0</v>
      </c>
      <c r="F58" s="590">
        <v>0</v>
      </c>
      <c r="G58" s="591">
        <v>1</v>
      </c>
      <c r="H58" s="591">
        <v>3</v>
      </c>
      <c r="I58" s="591">
        <v>0</v>
      </c>
      <c r="J58" s="590">
        <v>1</v>
      </c>
      <c r="K58" s="589">
        <v>1</v>
      </c>
      <c r="L58" s="589">
        <v>0</v>
      </c>
      <c r="M58" s="592">
        <v>3</v>
      </c>
      <c r="N58" s="593">
        <f t="shared" si="0"/>
        <v>9</v>
      </c>
      <c r="O58" s="594">
        <f t="shared" si="1"/>
        <v>1</v>
      </c>
      <c r="P58" s="595">
        <f t="shared" si="2"/>
        <v>1.826817683595177E-2</v>
      </c>
    </row>
    <row r="59" spans="1:16" s="596" customFormat="1">
      <c r="A59" s="587" t="s">
        <v>103</v>
      </c>
      <c r="B59" s="588"/>
      <c r="C59" s="589"/>
      <c r="D59" s="590"/>
      <c r="E59" s="590">
        <v>14</v>
      </c>
      <c r="F59" s="590">
        <v>10</v>
      </c>
      <c r="G59" s="591">
        <v>14</v>
      </c>
      <c r="H59" s="591">
        <v>13</v>
      </c>
      <c r="I59" s="591">
        <v>1</v>
      </c>
      <c r="J59" s="590">
        <v>2</v>
      </c>
      <c r="K59" s="589">
        <v>11</v>
      </c>
      <c r="L59" s="589">
        <v>3</v>
      </c>
      <c r="M59" s="592">
        <v>8</v>
      </c>
      <c r="N59" s="593">
        <f t="shared" si="0"/>
        <v>76</v>
      </c>
      <c r="O59" s="594">
        <f t="shared" si="1"/>
        <v>8.4444444444444446</v>
      </c>
      <c r="P59" s="595">
        <f t="shared" si="2"/>
        <v>0.15426460439248163</v>
      </c>
    </row>
    <row r="60" spans="1:16" s="596" customFormat="1">
      <c r="A60" s="614" t="s">
        <v>105</v>
      </c>
      <c r="B60" s="588"/>
      <c r="C60" s="589"/>
      <c r="D60" s="590"/>
      <c r="E60" s="590">
        <v>28</v>
      </c>
      <c r="F60" s="590">
        <v>38</v>
      </c>
      <c r="G60" s="591">
        <v>43</v>
      </c>
      <c r="H60" s="591">
        <v>27</v>
      </c>
      <c r="I60" s="591">
        <v>16</v>
      </c>
      <c r="J60" s="590">
        <v>17</v>
      </c>
      <c r="K60" s="589">
        <v>18</v>
      </c>
      <c r="L60" s="589">
        <v>20</v>
      </c>
      <c r="M60" s="592">
        <v>29</v>
      </c>
      <c r="N60" s="593">
        <f t="shared" si="0"/>
        <v>236</v>
      </c>
      <c r="O60" s="594">
        <f t="shared" si="1"/>
        <v>26.222222222222221</v>
      </c>
      <c r="P60" s="595">
        <f t="shared" si="2"/>
        <v>0.47903219258717977</v>
      </c>
    </row>
    <row r="61" spans="1:16" s="596" customFormat="1">
      <c r="A61" s="587" t="s">
        <v>106</v>
      </c>
      <c r="B61" s="588"/>
      <c r="C61" s="589"/>
      <c r="D61" s="590"/>
      <c r="E61" s="590">
        <v>5</v>
      </c>
      <c r="F61" s="590">
        <v>14</v>
      </c>
      <c r="G61" s="591">
        <v>9</v>
      </c>
      <c r="H61" s="591">
        <v>4</v>
      </c>
      <c r="I61" s="591">
        <v>5</v>
      </c>
      <c r="J61" s="590">
        <v>8</v>
      </c>
      <c r="K61" s="589">
        <v>8</v>
      </c>
      <c r="L61" s="589">
        <v>10</v>
      </c>
      <c r="M61" s="592">
        <v>6</v>
      </c>
      <c r="N61" s="593">
        <f t="shared" si="0"/>
        <v>69</v>
      </c>
      <c r="O61" s="594">
        <f t="shared" si="1"/>
        <v>7.666666666666667</v>
      </c>
      <c r="P61" s="595">
        <f t="shared" si="2"/>
        <v>0.14005602240896359</v>
      </c>
    </row>
    <row r="62" spans="1:16" s="596" customFormat="1">
      <c r="A62" s="587" t="s">
        <v>107</v>
      </c>
      <c r="B62" s="588"/>
      <c r="C62" s="589"/>
      <c r="D62" s="590"/>
      <c r="E62" s="590">
        <v>0</v>
      </c>
      <c r="F62" s="590">
        <v>0</v>
      </c>
      <c r="G62" s="591">
        <v>5</v>
      </c>
      <c r="H62" s="591">
        <v>1</v>
      </c>
      <c r="I62" s="591">
        <v>3</v>
      </c>
      <c r="J62" s="590">
        <v>1</v>
      </c>
      <c r="K62" s="589">
        <v>0</v>
      </c>
      <c r="L62" s="589">
        <v>0</v>
      </c>
      <c r="M62" s="592">
        <v>0</v>
      </c>
      <c r="N62" s="593">
        <f t="shared" si="0"/>
        <v>10</v>
      </c>
      <c r="O62" s="594">
        <f t="shared" si="1"/>
        <v>1.1111111111111112</v>
      </c>
      <c r="P62" s="595">
        <f t="shared" si="2"/>
        <v>2.0297974262168637E-2</v>
      </c>
    </row>
    <row r="63" spans="1:16" s="596" customFormat="1">
      <c r="A63" s="587" t="s">
        <v>108</v>
      </c>
      <c r="B63" s="588"/>
      <c r="C63" s="589"/>
      <c r="D63" s="590"/>
      <c r="E63" s="590">
        <v>4</v>
      </c>
      <c r="F63" s="590">
        <v>6</v>
      </c>
      <c r="G63" s="591">
        <v>1</v>
      </c>
      <c r="H63" s="591">
        <v>4</v>
      </c>
      <c r="I63" s="591">
        <v>3</v>
      </c>
      <c r="J63" s="590">
        <v>9</v>
      </c>
      <c r="K63" s="589">
        <v>10</v>
      </c>
      <c r="L63" s="589">
        <v>6</v>
      </c>
      <c r="M63" s="592">
        <v>3</v>
      </c>
      <c r="N63" s="593">
        <f t="shared" si="0"/>
        <v>46</v>
      </c>
      <c r="O63" s="594">
        <f t="shared" si="1"/>
        <v>5.1111111111111107</v>
      </c>
      <c r="P63" s="595">
        <f t="shared" si="2"/>
        <v>9.3370681605975725E-2</v>
      </c>
    </row>
    <row r="64" spans="1:16" s="596" customFormat="1">
      <c r="A64" s="587" t="s">
        <v>109</v>
      </c>
      <c r="B64" s="588"/>
      <c r="C64" s="589"/>
      <c r="D64" s="590"/>
      <c r="E64" s="590">
        <v>0</v>
      </c>
      <c r="F64" s="590">
        <v>0</v>
      </c>
      <c r="G64" s="591">
        <v>0</v>
      </c>
      <c r="H64" s="591">
        <v>0</v>
      </c>
      <c r="I64" s="591">
        <v>0</v>
      </c>
      <c r="J64" s="590">
        <v>0</v>
      </c>
      <c r="K64" s="589">
        <v>0</v>
      </c>
      <c r="L64" s="589">
        <v>0</v>
      </c>
      <c r="M64" s="592">
        <v>0</v>
      </c>
      <c r="N64" s="593">
        <f t="shared" si="0"/>
        <v>0</v>
      </c>
      <c r="O64" s="594">
        <f t="shared" si="1"/>
        <v>0</v>
      </c>
      <c r="P64" s="595">
        <f t="shared" si="2"/>
        <v>0</v>
      </c>
    </row>
    <row r="65" spans="1:16" s="596" customFormat="1">
      <c r="A65" s="587" t="s">
        <v>110</v>
      </c>
      <c r="B65" s="588"/>
      <c r="C65" s="589"/>
      <c r="D65" s="590"/>
      <c r="E65" s="590">
        <v>0</v>
      </c>
      <c r="F65" s="590">
        <v>1</v>
      </c>
      <c r="G65" s="591">
        <v>1</v>
      </c>
      <c r="H65" s="591">
        <v>0</v>
      </c>
      <c r="I65" s="591">
        <v>1</v>
      </c>
      <c r="J65" s="590">
        <v>0</v>
      </c>
      <c r="K65" s="589">
        <v>0</v>
      </c>
      <c r="L65" s="589">
        <v>0</v>
      </c>
      <c r="M65" s="592">
        <v>0</v>
      </c>
      <c r="N65" s="593">
        <f t="shared" si="0"/>
        <v>3</v>
      </c>
      <c r="O65" s="594">
        <f t="shared" si="1"/>
        <v>0.33333333333333331</v>
      </c>
      <c r="P65" s="595">
        <f t="shared" si="2"/>
        <v>6.0893922786505903E-3</v>
      </c>
    </row>
    <row r="66" spans="1:16" s="596" customFormat="1">
      <c r="A66" s="587" t="s">
        <v>111</v>
      </c>
      <c r="B66" s="588"/>
      <c r="C66" s="589"/>
      <c r="D66" s="590"/>
      <c r="E66" s="590">
        <v>44</v>
      </c>
      <c r="F66" s="590">
        <v>79</v>
      </c>
      <c r="G66" s="591">
        <v>75</v>
      </c>
      <c r="H66" s="591">
        <v>39</v>
      </c>
      <c r="I66" s="591">
        <v>58</v>
      </c>
      <c r="J66" s="590">
        <v>65</v>
      </c>
      <c r="K66" s="589">
        <v>92</v>
      </c>
      <c r="L66" s="589">
        <v>51</v>
      </c>
      <c r="M66" s="592">
        <v>83</v>
      </c>
      <c r="N66" s="593">
        <f t="shared" si="0"/>
        <v>586</v>
      </c>
      <c r="O66" s="594">
        <f t="shared" si="1"/>
        <v>65.111111111111114</v>
      </c>
      <c r="P66" s="595">
        <f t="shared" si="2"/>
        <v>1.189461291763082</v>
      </c>
    </row>
    <row r="67" spans="1:16" s="596" customFormat="1">
      <c r="A67" s="587" t="s">
        <v>112</v>
      </c>
      <c r="B67" s="588"/>
      <c r="C67" s="589"/>
      <c r="D67" s="590"/>
      <c r="E67" s="590">
        <v>21</v>
      </c>
      <c r="F67" s="590">
        <v>23</v>
      </c>
      <c r="G67" s="591">
        <v>30</v>
      </c>
      <c r="H67" s="591">
        <v>17</v>
      </c>
      <c r="I67" s="591">
        <v>21</v>
      </c>
      <c r="J67" s="590">
        <v>36</v>
      </c>
      <c r="K67" s="589">
        <v>39</v>
      </c>
      <c r="L67" s="589">
        <v>29</v>
      </c>
      <c r="M67" s="592">
        <v>14</v>
      </c>
      <c r="N67" s="593">
        <f t="shared" si="0"/>
        <v>230</v>
      </c>
      <c r="O67" s="594">
        <f t="shared" si="1"/>
        <v>25.555555555555557</v>
      </c>
      <c r="P67" s="595">
        <f t="shared" si="2"/>
        <v>0.46685340802987862</v>
      </c>
    </row>
    <row r="68" spans="1:16" s="596" customFormat="1">
      <c r="A68" s="587" t="s">
        <v>113</v>
      </c>
      <c r="B68" s="588"/>
      <c r="C68" s="589"/>
      <c r="D68" s="590"/>
      <c r="E68" s="590">
        <v>14</v>
      </c>
      <c r="F68" s="590">
        <v>16</v>
      </c>
      <c r="G68" s="591">
        <v>19</v>
      </c>
      <c r="H68" s="591">
        <v>11</v>
      </c>
      <c r="I68" s="591">
        <v>21</v>
      </c>
      <c r="J68" s="590">
        <v>32</v>
      </c>
      <c r="K68" s="589">
        <v>54</v>
      </c>
      <c r="L68" s="589">
        <v>51</v>
      </c>
      <c r="M68" s="592">
        <v>103</v>
      </c>
      <c r="N68" s="593">
        <f t="shared" si="0"/>
        <v>321</v>
      </c>
      <c r="O68" s="594">
        <f t="shared" si="1"/>
        <v>35.666666666666664</v>
      </c>
      <c r="P68" s="595">
        <f t="shared" si="2"/>
        <v>0.65156497381561318</v>
      </c>
    </row>
    <row r="69" spans="1:16" s="596" customFormat="1">
      <c r="A69" s="587" t="s">
        <v>114</v>
      </c>
      <c r="B69" s="588"/>
      <c r="C69" s="589"/>
      <c r="D69" s="590"/>
      <c r="E69" s="590">
        <v>1</v>
      </c>
      <c r="F69" s="590">
        <v>2</v>
      </c>
      <c r="G69" s="591">
        <v>3</v>
      </c>
      <c r="H69" s="591">
        <v>0</v>
      </c>
      <c r="I69" s="591">
        <v>3</v>
      </c>
      <c r="J69" s="590">
        <v>0</v>
      </c>
      <c r="K69" s="589">
        <v>0</v>
      </c>
      <c r="L69" s="589">
        <v>0</v>
      </c>
      <c r="M69" s="592">
        <v>0</v>
      </c>
      <c r="N69" s="593">
        <f t="shared" si="0"/>
        <v>9</v>
      </c>
      <c r="O69" s="594">
        <f t="shared" si="1"/>
        <v>1</v>
      </c>
      <c r="P69" s="595">
        <f t="shared" ref="P69:P132" si="3">(N69/$N$276)*100</f>
        <v>1.826817683595177E-2</v>
      </c>
    </row>
    <row r="70" spans="1:16" s="596" customFormat="1">
      <c r="A70" s="587" t="s">
        <v>115</v>
      </c>
      <c r="B70" s="588"/>
      <c r="C70" s="589"/>
      <c r="D70" s="590"/>
      <c r="E70" s="590">
        <v>10</v>
      </c>
      <c r="F70" s="590">
        <v>12</v>
      </c>
      <c r="G70" s="591">
        <v>11</v>
      </c>
      <c r="H70" s="591">
        <v>17</v>
      </c>
      <c r="I70" s="591">
        <v>14</v>
      </c>
      <c r="J70" s="590">
        <v>10</v>
      </c>
      <c r="K70" s="589">
        <v>10</v>
      </c>
      <c r="L70" s="589">
        <v>8</v>
      </c>
      <c r="M70" s="592">
        <v>11</v>
      </c>
      <c r="N70" s="593">
        <f t="shared" si="0"/>
        <v>103</v>
      </c>
      <c r="O70" s="594">
        <f t="shared" si="1"/>
        <v>11.444444444444445</v>
      </c>
      <c r="P70" s="595">
        <f t="shared" si="3"/>
        <v>0.20906913490033696</v>
      </c>
    </row>
    <row r="71" spans="1:16" s="596" customFormat="1">
      <c r="A71" s="587" t="s">
        <v>116</v>
      </c>
      <c r="B71" s="588"/>
      <c r="C71" s="589"/>
      <c r="D71" s="590"/>
      <c r="E71" s="590">
        <v>3</v>
      </c>
      <c r="F71" s="590">
        <v>1</v>
      </c>
      <c r="G71" s="591">
        <v>10</v>
      </c>
      <c r="H71" s="591">
        <v>2</v>
      </c>
      <c r="I71" s="591">
        <v>1</v>
      </c>
      <c r="J71" s="590">
        <v>1</v>
      </c>
      <c r="K71" s="589">
        <v>2</v>
      </c>
      <c r="L71" s="589">
        <v>0</v>
      </c>
      <c r="M71" s="592">
        <v>1</v>
      </c>
      <c r="N71" s="593">
        <f t="shared" ref="N71:N138" si="4">SUM(B71:M71)</f>
        <v>21</v>
      </c>
      <c r="O71" s="594">
        <f t="shared" ref="O71:O138" si="5">AVERAGE(B71:M71)</f>
        <v>2.3333333333333335</v>
      </c>
      <c r="P71" s="595">
        <f t="shared" si="3"/>
        <v>4.2625745950554135E-2</v>
      </c>
    </row>
    <row r="72" spans="1:16" s="596" customFormat="1">
      <c r="A72" s="587" t="s">
        <v>117</v>
      </c>
      <c r="B72" s="588"/>
      <c r="C72" s="589"/>
      <c r="D72" s="590"/>
      <c r="E72" s="590">
        <v>0</v>
      </c>
      <c r="F72" s="590">
        <v>0</v>
      </c>
      <c r="G72" s="591">
        <v>0</v>
      </c>
      <c r="H72" s="591">
        <v>0</v>
      </c>
      <c r="I72" s="591">
        <v>0</v>
      </c>
      <c r="J72" s="590">
        <v>0</v>
      </c>
      <c r="K72" s="589">
        <v>0</v>
      </c>
      <c r="L72" s="589">
        <v>0</v>
      </c>
      <c r="M72" s="592">
        <v>0</v>
      </c>
      <c r="N72" s="593">
        <f t="shared" si="4"/>
        <v>0</v>
      </c>
      <c r="O72" s="594">
        <f t="shared" si="5"/>
        <v>0</v>
      </c>
      <c r="P72" s="595">
        <f t="shared" si="3"/>
        <v>0</v>
      </c>
    </row>
    <row r="73" spans="1:16" s="596" customFormat="1">
      <c r="A73" s="587" t="s">
        <v>118</v>
      </c>
      <c r="B73" s="588"/>
      <c r="C73" s="589"/>
      <c r="D73" s="590"/>
      <c r="E73" s="590">
        <v>0</v>
      </c>
      <c r="F73" s="590">
        <v>0</v>
      </c>
      <c r="G73" s="591">
        <v>0</v>
      </c>
      <c r="H73" s="591">
        <v>0</v>
      </c>
      <c r="I73" s="591">
        <v>0</v>
      </c>
      <c r="J73" s="590">
        <v>0</v>
      </c>
      <c r="K73" s="589">
        <v>0</v>
      </c>
      <c r="L73" s="589">
        <v>0</v>
      </c>
      <c r="M73" s="592">
        <v>0</v>
      </c>
      <c r="N73" s="593">
        <f t="shared" si="4"/>
        <v>0</v>
      </c>
      <c r="O73" s="594">
        <f t="shared" si="5"/>
        <v>0</v>
      </c>
      <c r="P73" s="595">
        <f t="shared" si="3"/>
        <v>0</v>
      </c>
    </row>
    <row r="74" spans="1:16" s="596" customFormat="1">
      <c r="A74" s="587" t="s">
        <v>119</v>
      </c>
      <c r="B74" s="588"/>
      <c r="C74" s="589"/>
      <c r="D74" s="590"/>
      <c r="E74" s="590">
        <v>20</v>
      </c>
      <c r="F74" s="590">
        <v>11</v>
      </c>
      <c r="G74" s="591">
        <v>22</v>
      </c>
      <c r="H74" s="591">
        <v>7</v>
      </c>
      <c r="I74" s="591">
        <v>10</v>
      </c>
      <c r="J74" s="590">
        <v>15</v>
      </c>
      <c r="K74" s="589">
        <v>23</v>
      </c>
      <c r="L74" s="589">
        <v>12</v>
      </c>
      <c r="M74" s="592">
        <v>8</v>
      </c>
      <c r="N74" s="593">
        <f t="shared" si="4"/>
        <v>128</v>
      </c>
      <c r="O74" s="594">
        <f t="shared" si="5"/>
        <v>14.222222222222221</v>
      </c>
      <c r="P74" s="595">
        <f t="shared" si="3"/>
        <v>0.25981407055575856</v>
      </c>
    </row>
    <row r="75" spans="1:16" s="596" customFormat="1">
      <c r="A75" s="587" t="s">
        <v>120</v>
      </c>
      <c r="B75" s="588"/>
      <c r="C75" s="589"/>
      <c r="D75" s="590"/>
      <c r="E75" s="590">
        <v>42</v>
      </c>
      <c r="F75" s="590">
        <v>61</v>
      </c>
      <c r="G75" s="591">
        <v>51</v>
      </c>
      <c r="H75" s="591">
        <v>55</v>
      </c>
      <c r="I75" s="591">
        <v>44</v>
      </c>
      <c r="J75" s="590">
        <v>48</v>
      </c>
      <c r="K75" s="589">
        <v>54</v>
      </c>
      <c r="L75" s="589">
        <v>39</v>
      </c>
      <c r="M75" s="592">
        <v>54</v>
      </c>
      <c r="N75" s="593">
        <f t="shared" si="4"/>
        <v>448</v>
      </c>
      <c r="O75" s="594">
        <f t="shared" si="5"/>
        <v>49.777777777777779</v>
      </c>
      <c r="P75" s="595">
        <f t="shared" si="3"/>
        <v>0.90934924694515484</v>
      </c>
    </row>
    <row r="76" spans="1:16" s="596" customFormat="1">
      <c r="A76" s="587" t="s">
        <v>121</v>
      </c>
      <c r="B76" s="588"/>
      <c r="C76" s="589"/>
      <c r="D76" s="590"/>
      <c r="E76" s="590">
        <v>2</v>
      </c>
      <c r="F76" s="590">
        <v>2</v>
      </c>
      <c r="G76" s="591">
        <v>7</v>
      </c>
      <c r="H76" s="591">
        <v>0</v>
      </c>
      <c r="I76" s="591">
        <v>6</v>
      </c>
      <c r="J76" s="590">
        <v>2</v>
      </c>
      <c r="K76" s="589">
        <v>0</v>
      </c>
      <c r="L76" s="589">
        <v>2</v>
      </c>
      <c r="M76" s="592">
        <v>1</v>
      </c>
      <c r="N76" s="593">
        <f t="shared" si="4"/>
        <v>22</v>
      </c>
      <c r="O76" s="594">
        <f t="shared" si="5"/>
        <v>2.4444444444444446</v>
      </c>
      <c r="P76" s="595">
        <f t="shared" si="3"/>
        <v>4.4655543376770995E-2</v>
      </c>
    </row>
    <row r="77" spans="1:16" s="596" customFormat="1">
      <c r="A77" s="587" t="s">
        <v>122</v>
      </c>
      <c r="B77" s="588"/>
      <c r="C77" s="589"/>
      <c r="D77" s="590"/>
      <c r="E77" s="590">
        <v>12</v>
      </c>
      <c r="F77" s="590">
        <v>9</v>
      </c>
      <c r="G77" s="591">
        <v>8</v>
      </c>
      <c r="H77" s="591">
        <v>5</v>
      </c>
      <c r="I77" s="591">
        <v>5</v>
      </c>
      <c r="J77" s="590">
        <v>7</v>
      </c>
      <c r="K77" s="589">
        <v>14</v>
      </c>
      <c r="L77" s="589">
        <v>19</v>
      </c>
      <c r="M77" s="592">
        <v>18</v>
      </c>
      <c r="N77" s="593">
        <f t="shared" si="4"/>
        <v>97</v>
      </c>
      <c r="O77" s="594">
        <f t="shared" si="5"/>
        <v>10.777777777777779</v>
      </c>
      <c r="P77" s="595">
        <f t="shared" si="3"/>
        <v>0.19689035034303576</v>
      </c>
    </row>
    <row r="78" spans="1:16" s="596" customFormat="1">
      <c r="A78" s="615" t="s">
        <v>123</v>
      </c>
      <c r="B78" s="588"/>
      <c r="C78" s="589"/>
      <c r="D78" s="590"/>
      <c r="E78" s="590">
        <v>0</v>
      </c>
      <c r="F78" s="590">
        <v>0</v>
      </c>
      <c r="G78" s="591">
        <v>0</v>
      </c>
      <c r="H78" s="591">
        <v>0</v>
      </c>
      <c r="I78" s="591">
        <v>0</v>
      </c>
      <c r="J78" s="590">
        <v>0</v>
      </c>
      <c r="K78" s="589">
        <v>0</v>
      </c>
      <c r="L78" s="589">
        <v>0</v>
      </c>
      <c r="M78" s="592">
        <v>0</v>
      </c>
      <c r="N78" s="593">
        <f t="shared" si="4"/>
        <v>0</v>
      </c>
      <c r="O78" s="594">
        <f t="shared" si="5"/>
        <v>0</v>
      </c>
      <c r="P78" s="595">
        <f t="shared" si="3"/>
        <v>0</v>
      </c>
    </row>
    <row r="79" spans="1:16" s="596" customFormat="1">
      <c r="A79" s="587" t="s">
        <v>124</v>
      </c>
      <c r="B79" s="588"/>
      <c r="C79" s="589"/>
      <c r="D79" s="590"/>
      <c r="E79" s="590">
        <v>1</v>
      </c>
      <c r="F79" s="590">
        <v>0</v>
      </c>
      <c r="G79" s="591">
        <v>0</v>
      </c>
      <c r="H79" s="591">
        <v>7</v>
      </c>
      <c r="I79" s="591">
        <v>2</v>
      </c>
      <c r="J79" s="590">
        <v>8</v>
      </c>
      <c r="K79" s="589">
        <v>14</v>
      </c>
      <c r="L79" s="589">
        <v>8</v>
      </c>
      <c r="M79" s="592">
        <v>14</v>
      </c>
      <c r="N79" s="593">
        <f t="shared" si="4"/>
        <v>54</v>
      </c>
      <c r="O79" s="594">
        <f t="shared" si="5"/>
        <v>6</v>
      </c>
      <c r="P79" s="595">
        <f t="shared" si="3"/>
        <v>0.10960906101571063</v>
      </c>
    </row>
    <row r="80" spans="1:16" s="596" customFormat="1">
      <c r="A80" s="587" t="s">
        <v>125</v>
      </c>
      <c r="B80" s="588"/>
      <c r="C80" s="589"/>
      <c r="D80" s="590"/>
      <c r="E80" s="590">
        <v>9</v>
      </c>
      <c r="F80" s="590">
        <v>7</v>
      </c>
      <c r="G80" s="591">
        <v>14</v>
      </c>
      <c r="H80" s="591">
        <v>12</v>
      </c>
      <c r="I80" s="591">
        <v>6</v>
      </c>
      <c r="J80" s="590">
        <v>12</v>
      </c>
      <c r="K80" s="589">
        <v>3</v>
      </c>
      <c r="L80" s="589">
        <v>14</v>
      </c>
      <c r="M80" s="592">
        <v>5</v>
      </c>
      <c r="N80" s="593">
        <f t="shared" si="4"/>
        <v>82</v>
      </c>
      <c r="O80" s="594">
        <f t="shared" si="5"/>
        <v>9.1111111111111107</v>
      </c>
      <c r="P80" s="595">
        <f t="shared" si="3"/>
        <v>0.16644338894978281</v>
      </c>
    </row>
    <row r="81" spans="1:16" s="596" customFormat="1">
      <c r="A81" s="587" t="s">
        <v>126</v>
      </c>
      <c r="B81" s="588"/>
      <c r="C81" s="589"/>
      <c r="D81" s="590"/>
      <c r="E81" s="590">
        <v>0</v>
      </c>
      <c r="F81" s="590">
        <v>0</v>
      </c>
      <c r="G81" s="591">
        <v>2</v>
      </c>
      <c r="H81" s="591">
        <v>0</v>
      </c>
      <c r="I81" s="591">
        <v>0</v>
      </c>
      <c r="J81" s="590">
        <v>0</v>
      </c>
      <c r="K81" s="589">
        <v>0</v>
      </c>
      <c r="L81" s="589">
        <v>0</v>
      </c>
      <c r="M81" s="592">
        <v>0</v>
      </c>
      <c r="N81" s="593">
        <f t="shared" si="4"/>
        <v>2</v>
      </c>
      <c r="O81" s="594">
        <f t="shared" si="5"/>
        <v>0.22222222222222221</v>
      </c>
      <c r="P81" s="595">
        <f t="shared" si="3"/>
        <v>4.0595948524337275E-3</v>
      </c>
    </row>
    <row r="82" spans="1:16" s="596" customFormat="1">
      <c r="A82" s="587" t="s">
        <v>127</v>
      </c>
      <c r="B82" s="588"/>
      <c r="C82" s="589"/>
      <c r="D82" s="590"/>
      <c r="E82" s="590">
        <v>4</v>
      </c>
      <c r="F82" s="590">
        <v>1</v>
      </c>
      <c r="G82" s="591">
        <v>18</v>
      </c>
      <c r="H82" s="591">
        <v>10</v>
      </c>
      <c r="I82" s="591">
        <v>16</v>
      </c>
      <c r="J82" s="590">
        <v>15</v>
      </c>
      <c r="K82" s="589">
        <v>13</v>
      </c>
      <c r="L82" s="589">
        <v>8</v>
      </c>
      <c r="M82" s="592">
        <v>9</v>
      </c>
      <c r="N82" s="593">
        <f t="shared" si="4"/>
        <v>94</v>
      </c>
      <c r="O82" s="594">
        <f t="shared" si="5"/>
        <v>10.444444444444445</v>
      </c>
      <c r="P82" s="595">
        <f t="shared" si="3"/>
        <v>0.19080095806438518</v>
      </c>
    </row>
    <row r="83" spans="1:16" s="596" customFormat="1">
      <c r="A83" s="587" t="s">
        <v>128</v>
      </c>
      <c r="B83" s="588"/>
      <c r="C83" s="589"/>
      <c r="D83" s="590"/>
      <c r="E83" s="590">
        <v>24</v>
      </c>
      <c r="F83" s="590">
        <v>27</v>
      </c>
      <c r="G83" s="591">
        <v>29</v>
      </c>
      <c r="H83" s="591">
        <v>150</v>
      </c>
      <c r="I83" s="591">
        <v>141</v>
      </c>
      <c r="J83" s="590">
        <v>149</v>
      </c>
      <c r="K83" s="589">
        <v>128</v>
      </c>
      <c r="L83" s="589">
        <v>112</v>
      </c>
      <c r="M83" s="592">
        <v>148</v>
      </c>
      <c r="N83" s="593">
        <f t="shared" si="4"/>
        <v>908</v>
      </c>
      <c r="O83" s="594">
        <f t="shared" si="5"/>
        <v>100.88888888888889</v>
      </c>
      <c r="P83" s="595">
        <f t="shared" si="3"/>
        <v>1.8430560630049122</v>
      </c>
    </row>
    <row r="84" spans="1:16" s="596" customFormat="1">
      <c r="A84" s="587" t="s">
        <v>129</v>
      </c>
      <c r="B84" s="588"/>
      <c r="C84" s="589"/>
      <c r="D84" s="590"/>
      <c r="E84" s="590">
        <v>90</v>
      </c>
      <c r="F84" s="590">
        <v>72</v>
      </c>
      <c r="G84" s="591">
        <v>74</v>
      </c>
      <c r="H84" s="591">
        <v>13</v>
      </c>
      <c r="I84" s="591">
        <v>36</v>
      </c>
      <c r="J84" s="590">
        <v>33</v>
      </c>
      <c r="K84" s="589">
        <v>25</v>
      </c>
      <c r="L84" s="589">
        <v>17</v>
      </c>
      <c r="M84" s="592">
        <v>6</v>
      </c>
      <c r="N84" s="593">
        <f t="shared" si="4"/>
        <v>366</v>
      </c>
      <c r="O84" s="594">
        <f t="shared" si="5"/>
        <v>40.666666666666664</v>
      </c>
      <c r="P84" s="595">
        <f t="shared" si="3"/>
        <v>0.74290585799537212</v>
      </c>
    </row>
    <row r="85" spans="1:16" s="596" customFormat="1">
      <c r="A85" s="587" t="s">
        <v>130</v>
      </c>
      <c r="B85" s="588"/>
      <c r="C85" s="589"/>
      <c r="D85" s="590"/>
      <c r="E85" s="590">
        <v>7</v>
      </c>
      <c r="F85" s="590">
        <v>6</v>
      </c>
      <c r="G85" s="591">
        <v>5</v>
      </c>
      <c r="H85" s="591">
        <v>6</v>
      </c>
      <c r="I85" s="591">
        <v>4</v>
      </c>
      <c r="J85" s="590">
        <v>5</v>
      </c>
      <c r="K85" s="589">
        <v>12</v>
      </c>
      <c r="L85" s="589">
        <v>14</v>
      </c>
      <c r="M85" s="592">
        <v>8</v>
      </c>
      <c r="N85" s="593">
        <f t="shared" si="4"/>
        <v>67</v>
      </c>
      <c r="O85" s="594">
        <f t="shared" si="5"/>
        <v>7.4444444444444446</v>
      </c>
      <c r="P85" s="595">
        <f t="shared" si="3"/>
        <v>0.13599642755652985</v>
      </c>
    </row>
    <row r="86" spans="1:16" s="596" customFormat="1">
      <c r="A86" s="587" t="s">
        <v>131</v>
      </c>
      <c r="B86" s="588"/>
      <c r="C86" s="589"/>
      <c r="D86" s="590"/>
      <c r="E86" s="590">
        <v>6</v>
      </c>
      <c r="F86" s="590">
        <v>8</v>
      </c>
      <c r="G86" s="591">
        <v>22</v>
      </c>
      <c r="H86" s="591">
        <v>5</v>
      </c>
      <c r="I86" s="591">
        <v>13</v>
      </c>
      <c r="J86" s="590">
        <v>1</v>
      </c>
      <c r="K86" s="589">
        <v>16</v>
      </c>
      <c r="L86" s="589">
        <v>11</v>
      </c>
      <c r="M86" s="592">
        <v>4</v>
      </c>
      <c r="N86" s="593">
        <f t="shared" si="4"/>
        <v>86</v>
      </c>
      <c r="O86" s="594">
        <f t="shared" si="5"/>
        <v>9.5555555555555554</v>
      </c>
      <c r="P86" s="595">
        <f t="shared" si="3"/>
        <v>0.17456257865465027</v>
      </c>
    </row>
    <row r="87" spans="1:16" s="596" customFormat="1">
      <c r="A87" s="587" t="s">
        <v>132</v>
      </c>
      <c r="B87" s="588"/>
      <c r="C87" s="589"/>
      <c r="D87" s="590"/>
      <c r="E87" s="590">
        <v>1</v>
      </c>
      <c r="F87" s="590">
        <v>0</v>
      </c>
      <c r="G87" s="591">
        <v>1</v>
      </c>
      <c r="H87" s="591">
        <v>0</v>
      </c>
      <c r="I87" s="591">
        <v>0</v>
      </c>
      <c r="J87" s="590">
        <v>0</v>
      </c>
      <c r="K87" s="589">
        <v>0</v>
      </c>
      <c r="L87" s="589">
        <v>0</v>
      </c>
      <c r="M87" s="592">
        <v>0</v>
      </c>
      <c r="N87" s="593">
        <f t="shared" si="4"/>
        <v>2</v>
      </c>
      <c r="O87" s="594">
        <f t="shared" si="5"/>
        <v>0.22222222222222221</v>
      </c>
      <c r="P87" s="595">
        <f t="shared" si="3"/>
        <v>4.0595948524337275E-3</v>
      </c>
    </row>
    <row r="88" spans="1:16" s="596" customFormat="1">
      <c r="A88" s="587" t="s">
        <v>133</v>
      </c>
      <c r="B88" s="588"/>
      <c r="C88" s="589"/>
      <c r="D88" s="590"/>
      <c r="E88" s="590">
        <v>24</v>
      </c>
      <c r="F88" s="590">
        <v>19</v>
      </c>
      <c r="G88" s="591">
        <v>3</v>
      </c>
      <c r="H88" s="591">
        <v>11</v>
      </c>
      <c r="I88" s="591">
        <v>7</v>
      </c>
      <c r="J88" s="590">
        <v>13</v>
      </c>
      <c r="K88" s="589">
        <v>24</v>
      </c>
      <c r="L88" s="589">
        <v>22</v>
      </c>
      <c r="M88" s="592">
        <v>16</v>
      </c>
      <c r="N88" s="593">
        <f t="shared" si="4"/>
        <v>139</v>
      </c>
      <c r="O88" s="594">
        <f t="shared" si="5"/>
        <v>15.444444444444445</v>
      </c>
      <c r="P88" s="595">
        <f t="shared" si="3"/>
        <v>0.28214184224414401</v>
      </c>
    </row>
    <row r="89" spans="1:16" s="596" customFormat="1">
      <c r="A89" s="587" t="s">
        <v>134</v>
      </c>
      <c r="B89" s="588"/>
      <c r="C89" s="589"/>
      <c r="D89" s="590"/>
      <c r="E89" s="590">
        <v>6</v>
      </c>
      <c r="F89" s="590">
        <v>4</v>
      </c>
      <c r="G89" s="591">
        <v>3</v>
      </c>
      <c r="H89" s="591">
        <v>4</v>
      </c>
      <c r="I89" s="591">
        <v>7</v>
      </c>
      <c r="J89" s="590">
        <v>5</v>
      </c>
      <c r="K89" s="589">
        <v>8</v>
      </c>
      <c r="L89" s="589">
        <v>13</v>
      </c>
      <c r="M89" s="592">
        <v>14</v>
      </c>
      <c r="N89" s="593">
        <f t="shared" si="4"/>
        <v>64</v>
      </c>
      <c r="O89" s="594">
        <f t="shared" si="5"/>
        <v>7.1111111111111107</v>
      </c>
      <c r="P89" s="595">
        <f t="shared" si="3"/>
        <v>0.12990703527787928</v>
      </c>
    </row>
    <row r="90" spans="1:16" s="596" customFormat="1">
      <c r="A90" s="587" t="s">
        <v>135</v>
      </c>
      <c r="B90" s="588"/>
      <c r="C90" s="589"/>
      <c r="D90" s="590"/>
      <c r="E90" s="590">
        <v>3</v>
      </c>
      <c r="F90" s="590">
        <v>1</v>
      </c>
      <c r="G90" s="591">
        <v>2</v>
      </c>
      <c r="H90" s="591">
        <v>1</v>
      </c>
      <c r="I90" s="591">
        <v>3</v>
      </c>
      <c r="J90" s="590">
        <v>0</v>
      </c>
      <c r="K90" s="589">
        <v>1</v>
      </c>
      <c r="L90" s="589">
        <v>2</v>
      </c>
      <c r="M90" s="592">
        <v>4</v>
      </c>
      <c r="N90" s="593">
        <f t="shared" si="4"/>
        <v>17</v>
      </c>
      <c r="O90" s="594">
        <f t="shared" si="5"/>
        <v>1.8888888888888888</v>
      </c>
      <c r="P90" s="595">
        <f t="shared" si="3"/>
        <v>3.450655624568668E-2</v>
      </c>
    </row>
    <row r="91" spans="1:16" s="596" customFormat="1">
      <c r="A91" s="587" t="s">
        <v>136</v>
      </c>
      <c r="B91" s="588"/>
      <c r="C91" s="589"/>
      <c r="D91" s="590"/>
      <c r="E91" s="590">
        <v>2</v>
      </c>
      <c r="F91" s="590">
        <v>3</v>
      </c>
      <c r="G91" s="591">
        <v>0</v>
      </c>
      <c r="H91" s="591">
        <v>0</v>
      </c>
      <c r="I91" s="591">
        <v>1</v>
      </c>
      <c r="J91" s="590">
        <v>1</v>
      </c>
      <c r="K91" s="589">
        <v>1</v>
      </c>
      <c r="L91" s="589">
        <v>0</v>
      </c>
      <c r="M91" s="592">
        <v>0</v>
      </c>
      <c r="N91" s="593">
        <f t="shared" si="4"/>
        <v>8</v>
      </c>
      <c r="O91" s="594">
        <f t="shared" si="5"/>
        <v>0.88888888888888884</v>
      </c>
      <c r="P91" s="595">
        <f t="shared" si="3"/>
        <v>1.623837940973491E-2</v>
      </c>
    </row>
    <row r="92" spans="1:16" s="596" customFormat="1">
      <c r="A92" s="616" t="s">
        <v>592</v>
      </c>
      <c r="B92" s="588"/>
      <c r="C92" s="589"/>
      <c r="D92" s="590"/>
      <c r="E92" s="590">
        <v>1</v>
      </c>
      <c r="F92" s="590">
        <v>0</v>
      </c>
      <c r="G92" s="591">
        <v>1</v>
      </c>
      <c r="H92" s="591">
        <v>0</v>
      </c>
      <c r="I92" s="591">
        <v>0</v>
      </c>
      <c r="J92" s="590">
        <v>0</v>
      </c>
      <c r="K92" s="589">
        <v>0</v>
      </c>
      <c r="L92" s="589">
        <v>0</v>
      </c>
      <c r="M92" s="592">
        <v>0</v>
      </c>
      <c r="N92" s="593">
        <f t="shared" si="4"/>
        <v>2</v>
      </c>
      <c r="O92" s="594">
        <f t="shared" si="5"/>
        <v>0.22222222222222221</v>
      </c>
      <c r="P92" s="595">
        <f t="shared" si="3"/>
        <v>4.0595948524337275E-3</v>
      </c>
    </row>
    <row r="93" spans="1:16" s="596" customFormat="1">
      <c r="A93" s="587" t="s">
        <v>137</v>
      </c>
      <c r="B93" s="588"/>
      <c r="C93" s="589"/>
      <c r="D93" s="590"/>
      <c r="E93" s="590">
        <v>0</v>
      </c>
      <c r="F93" s="590">
        <v>1</v>
      </c>
      <c r="G93" s="591">
        <v>1</v>
      </c>
      <c r="H93" s="591">
        <v>0</v>
      </c>
      <c r="I93" s="591">
        <v>0</v>
      </c>
      <c r="J93" s="590">
        <v>1</v>
      </c>
      <c r="K93" s="589">
        <v>1</v>
      </c>
      <c r="L93" s="589">
        <v>0</v>
      </c>
      <c r="M93" s="592">
        <v>0</v>
      </c>
      <c r="N93" s="593">
        <f t="shared" si="4"/>
        <v>4</v>
      </c>
      <c r="O93" s="594">
        <f t="shared" si="5"/>
        <v>0.44444444444444442</v>
      </c>
      <c r="P93" s="595">
        <f t="shared" si="3"/>
        <v>8.1191897048674549E-3</v>
      </c>
    </row>
    <row r="94" spans="1:16" s="596" customFormat="1">
      <c r="A94" s="587" t="s">
        <v>138</v>
      </c>
      <c r="B94" s="588"/>
      <c r="C94" s="589"/>
      <c r="D94" s="590"/>
      <c r="E94" s="590">
        <v>1</v>
      </c>
      <c r="F94" s="590">
        <v>0</v>
      </c>
      <c r="G94" s="591">
        <v>0</v>
      </c>
      <c r="H94" s="591">
        <v>2</v>
      </c>
      <c r="I94" s="591">
        <v>0</v>
      </c>
      <c r="J94" s="590">
        <v>0</v>
      </c>
      <c r="K94" s="589">
        <v>0</v>
      </c>
      <c r="L94" s="589">
        <v>1</v>
      </c>
      <c r="M94" s="592">
        <v>0</v>
      </c>
      <c r="N94" s="593">
        <f t="shared" si="4"/>
        <v>4</v>
      </c>
      <c r="O94" s="594">
        <f t="shared" si="5"/>
        <v>0.44444444444444442</v>
      </c>
      <c r="P94" s="595">
        <f t="shared" si="3"/>
        <v>8.1191897048674549E-3</v>
      </c>
    </row>
    <row r="95" spans="1:16" s="596" customFormat="1">
      <c r="A95" s="587" t="s">
        <v>139</v>
      </c>
      <c r="B95" s="588"/>
      <c r="C95" s="589"/>
      <c r="D95" s="590"/>
      <c r="E95" s="590">
        <v>0</v>
      </c>
      <c r="F95" s="590">
        <v>0</v>
      </c>
      <c r="G95" s="591">
        <v>2</v>
      </c>
      <c r="H95" s="591">
        <v>2</v>
      </c>
      <c r="I95" s="591">
        <v>2</v>
      </c>
      <c r="J95" s="590">
        <v>1</v>
      </c>
      <c r="K95" s="589">
        <v>1</v>
      </c>
      <c r="L95" s="589">
        <v>0</v>
      </c>
      <c r="M95" s="592">
        <v>0</v>
      </c>
      <c r="N95" s="593">
        <f t="shared" si="4"/>
        <v>8</v>
      </c>
      <c r="O95" s="594">
        <f t="shared" si="5"/>
        <v>0.88888888888888884</v>
      </c>
      <c r="P95" s="595">
        <f t="shared" si="3"/>
        <v>1.623837940973491E-2</v>
      </c>
    </row>
    <row r="96" spans="1:16" s="596" customFormat="1">
      <c r="A96" s="587" t="s">
        <v>140</v>
      </c>
      <c r="B96" s="588"/>
      <c r="C96" s="589"/>
      <c r="D96" s="590"/>
      <c r="E96" s="590">
        <v>0</v>
      </c>
      <c r="F96" s="590">
        <v>0</v>
      </c>
      <c r="G96" s="591">
        <v>0</v>
      </c>
      <c r="H96" s="591">
        <v>0</v>
      </c>
      <c r="I96" s="591">
        <v>0</v>
      </c>
      <c r="J96" s="590">
        <v>0</v>
      </c>
      <c r="K96" s="589">
        <v>0</v>
      </c>
      <c r="L96" s="589">
        <v>0</v>
      </c>
      <c r="M96" s="592">
        <v>0</v>
      </c>
      <c r="N96" s="593">
        <f t="shared" si="4"/>
        <v>0</v>
      </c>
      <c r="O96" s="594">
        <f t="shared" si="5"/>
        <v>0</v>
      </c>
      <c r="P96" s="595">
        <f t="shared" si="3"/>
        <v>0</v>
      </c>
    </row>
    <row r="97" spans="1:16" s="596" customFormat="1">
      <c r="A97" s="616" t="s">
        <v>587</v>
      </c>
      <c r="B97" s="588"/>
      <c r="C97" s="589"/>
      <c r="D97" s="590"/>
      <c r="E97" s="590">
        <v>0</v>
      </c>
      <c r="F97" s="590">
        <v>1</v>
      </c>
      <c r="G97" s="591">
        <v>0</v>
      </c>
      <c r="H97" s="591">
        <v>1</v>
      </c>
      <c r="I97" s="591">
        <v>0</v>
      </c>
      <c r="J97" s="590">
        <v>0</v>
      </c>
      <c r="K97" s="589">
        <v>0</v>
      </c>
      <c r="L97" s="589">
        <v>0</v>
      </c>
      <c r="M97" s="592">
        <v>0</v>
      </c>
      <c r="N97" s="593">
        <f t="shared" si="4"/>
        <v>2</v>
      </c>
      <c r="O97" s="594">
        <f t="shared" si="5"/>
        <v>0.22222222222222221</v>
      </c>
      <c r="P97" s="595">
        <f t="shared" si="3"/>
        <v>4.0595948524337275E-3</v>
      </c>
    </row>
    <row r="98" spans="1:16" s="596" customFormat="1">
      <c r="A98" s="587" t="s">
        <v>141</v>
      </c>
      <c r="B98" s="588"/>
      <c r="C98" s="589"/>
      <c r="D98" s="590"/>
      <c r="E98" s="590">
        <v>0</v>
      </c>
      <c r="F98" s="590">
        <v>0</v>
      </c>
      <c r="G98" s="591">
        <v>0</v>
      </c>
      <c r="H98" s="591">
        <v>0</v>
      </c>
      <c r="I98" s="591">
        <v>0</v>
      </c>
      <c r="J98" s="590">
        <v>0</v>
      </c>
      <c r="K98" s="589">
        <v>0</v>
      </c>
      <c r="L98" s="589">
        <v>0</v>
      </c>
      <c r="M98" s="592">
        <v>0</v>
      </c>
      <c r="N98" s="593">
        <f t="shared" si="4"/>
        <v>0</v>
      </c>
      <c r="O98" s="594">
        <f t="shared" si="5"/>
        <v>0</v>
      </c>
      <c r="P98" s="595">
        <f t="shared" si="3"/>
        <v>0</v>
      </c>
    </row>
    <row r="99" spans="1:16" s="596" customFormat="1">
      <c r="A99" s="587" t="s">
        <v>142</v>
      </c>
      <c r="B99" s="588"/>
      <c r="C99" s="589"/>
      <c r="D99" s="590"/>
      <c r="E99" s="590">
        <v>0</v>
      </c>
      <c r="F99" s="590">
        <v>0</v>
      </c>
      <c r="G99" s="591">
        <v>1</v>
      </c>
      <c r="H99" s="591">
        <v>2</v>
      </c>
      <c r="I99" s="591">
        <v>1</v>
      </c>
      <c r="J99" s="590">
        <v>1</v>
      </c>
      <c r="K99" s="589">
        <v>3</v>
      </c>
      <c r="L99" s="589">
        <v>0</v>
      </c>
      <c r="M99" s="592">
        <v>0</v>
      </c>
      <c r="N99" s="593">
        <f t="shared" si="4"/>
        <v>8</v>
      </c>
      <c r="O99" s="594">
        <f t="shared" si="5"/>
        <v>0.88888888888888884</v>
      </c>
      <c r="P99" s="595">
        <f t="shared" si="3"/>
        <v>1.623837940973491E-2</v>
      </c>
    </row>
    <row r="100" spans="1:16" s="596" customFormat="1">
      <c r="A100" s="587" t="s">
        <v>143</v>
      </c>
      <c r="B100" s="588"/>
      <c r="C100" s="589"/>
      <c r="D100" s="590"/>
      <c r="E100" s="590">
        <v>0</v>
      </c>
      <c r="F100" s="590">
        <v>0</v>
      </c>
      <c r="G100" s="591">
        <v>0</v>
      </c>
      <c r="H100" s="591">
        <v>1</v>
      </c>
      <c r="I100" s="591">
        <v>0</v>
      </c>
      <c r="J100" s="590">
        <v>0</v>
      </c>
      <c r="K100" s="589">
        <v>0</v>
      </c>
      <c r="L100" s="589">
        <v>0</v>
      </c>
      <c r="M100" s="592">
        <v>0</v>
      </c>
      <c r="N100" s="593">
        <f t="shared" si="4"/>
        <v>1</v>
      </c>
      <c r="O100" s="594">
        <f t="shared" si="5"/>
        <v>0.1111111111111111</v>
      </c>
      <c r="P100" s="595">
        <f t="shared" si="3"/>
        <v>2.0297974262168637E-3</v>
      </c>
    </row>
    <row r="101" spans="1:16" s="596" customFormat="1">
      <c r="A101" s="597" t="s">
        <v>588</v>
      </c>
      <c r="B101" s="588"/>
      <c r="C101" s="589"/>
      <c r="D101" s="590"/>
      <c r="E101" s="590">
        <v>0</v>
      </c>
      <c r="F101" s="590">
        <v>0</v>
      </c>
      <c r="G101" s="591">
        <v>1</v>
      </c>
      <c r="H101" s="591">
        <v>1</v>
      </c>
      <c r="I101" s="591">
        <v>0</v>
      </c>
      <c r="J101" s="590">
        <v>0</v>
      </c>
      <c r="K101" s="589">
        <v>0</v>
      </c>
      <c r="L101" s="589">
        <v>0</v>
      </c>
      <c r="M101" s="592">
        <v>0</v>
      </c>
      <c r="N101" s="593">
        <f t="shared" si="4"/>
        <v>2</v>
      </c>
      <c r="O101" s="594">
        <f t="shared" si="5"/>
        <v>0.22222222222222221</v>
      </c>
      <c r="P101" s="595">
        <f t="shared" si="3"/>
        <v>4.0595948524337275E-3</v>
      </c>
    </row>
    <row r="102" spans="1:16" s="596" customFormat="1">
      <c r="A102" s="597" t="s">
        <v>144</v>
      </c>
      <c r="B102" s="588"/>
      <c r="C102" s="589"/>
      <c r="D102" s="590"/>
      <c r="E102" s="590">
        <v>0</v>
      </c>
      <c r="F102" s="590">
        <v>1</v>
      </c>
      <c r="G102" s="591">
        <v>0</v>
      </c>
      <c r="H102" s="591">
        <v>0</v>
      </c>
      <c r="I102" s="591">
        <v>0</v>
      </c>
      <c r="J102" s="590">
        <v>0</v>
      </c>
      <c r="K102" s="589">
        <v>0</v>
      </c>
      <c r="L102" s="589">
        <v>1</v>
      </c>
      <c r="M102" s="592">
        <v>0</v>
      </c>
      <c r="N102" s="593">
        <f t="shared" si="4"/>
        <v>2</v>
      </c>
      <c r="O102" s="594">
        <f t="shared" si="5"/>
        <v>0.22222222222222221</v>
      </c>
      <c r="P102" s="595">
        <f t="shared" si="3"/>
        <v>4.0595948524337275E-3</v>
      </c>
    </row>
    <row r="103" spans="1:16" s="596" customFormat="1">
      <c r="A103" s="587" t="s">
        <v>145</v>
      </c>
      <c r="B103" s="588"/>
      <c r="C103" s="589"/>
      <c r="D103" s="590"/>
      <c r="E103" s="590">
        <v>1</v>
      </c>
      <c r="F103" s="590">
        <v>1</v>
      </c>
      <c r="G103" s="591">
        <v>1</v>
      </c>
      <c r="H103" s="591">
        <v>0</v>
      </c>
      <c r="I103" s="591">
        <v>0</v>
      </c>
      <c r="J103" s="590">
        <v>0</v>
      </c>
      <c r="K103" s="589">
        <v>1</v>
      </c>
      <c r="L103" s="589">
        <v>0</v>
      </c>
      <c r="M103" s="592">
        <v>0</v>
      </c>
      <c r="N103" s="593">
        <f t="shared" si="4"/>
        <v>4</v>
      </c>
      <c r="O103" s="594">
        <f t="shared" si="5"/>
        <v>0.44444444444444442</v>
      </c>
      <c r="P103" s="595">
        <f t="shared" si="3"/>
        <v>8.1191897048674549E-3</v>
      </c>
    </row>
    <row r="104" spans="1:16" s="596" customFormat="1">
      <c r="A104" s="587" t="s">
        <v>146</v>
      </c>
      <c r="B104" s="588"/>
      <c r="C104" s="589"/>
      <c r="D104" s="590"/>
      <c r="E104" s="590">
        <v>0</v>
      </c>
      <c r="F104" s="590">
        <v>0</v>
      </c>
      <c r="G104" s="591">
        <v>0</v>
      </c>
      <c r="H104" s="591">
        <v>0</v>
      </c>
      <c r="I104" s="591">
        <v>0</v>
      </c>
      <c r="J104" s="590">
        <v>0</v>
      </c>
      <c r="K104" s="589">
        <v>0</v>
      </c>
      <c r="L104" s="589">
        <v>0</v>
      </c>
      <c r="M104" s="592">
        <v>0</v>
      </c>
      <c r="N104" s="593">
        <f t="shared" si="4"/>
        <v>0</v>
      </c>
      <c r="O104" s="594">
        <f t="shared" si="5"/>
        <v>0</v>
      </c>
      <c r="P104" s="595">
        <f t="shared" si="3"/>
        <v>0</v>
      </c>
    </row>
    <row r="105" spans="1:16" s="596" customFormat="1">
      <c r="A105" s="587" t="s">
        <v>147</v>
      </c>
      <c r="B105" s="588"/>
      <c r="C105" s="589"/>
      <c r="D105" s="590"/>
      <c r="E105" s="590">
        <v>1</v>
      </c>
      <c r="F105" s="590">
        <v>0</v>
      </c>
      <c r="G105" s="591">
        <v>0</v>
      </c>
      <c r="H105" s="591">
        <v>0</v>
      </c>
      <c r="I105" s="591">
        <v>0</v>
      </c>
      <c r="J105" s="590">
        <v>0</v>
      </c>
      <c r="K105" s="589">
        <v>0</v>
      </c>
      <c r="L105" s="589">
        <v>1</v>
      </c>
      <c r="M105" s="592">
        <v>0</v>
      </c>
      <c r="N105" s="593">
        <f t="shared" si="4"/>
        <v>2</v>
      </c>
      <c r="O105" s="594">
        <f t="shared" si="5"/>
        <v>0.22222222222222221</v>
      </c>
      <c r="P105" s="595">
        <f t="shared" si="3"/>
        <v>4.0595948524337275E-3</v>
      </c>
    </row>
    <row r="106" spans="1:16" s="596" customFormat="1">
      <c r="A106" s="587" t="s">
        <v>148</v>
      </c>
      <c r="B106" s="588"/>
      <c r="C106" s="589"/>
      <c r="D106" s="590"/>
      <c r="E106" s="590">
        <v>0</v>
      </c>
      <c r="F106" s="590">
        <v>2</v>
      </c>
      <c r="G106" s="591">
        <v>0</v>
      </c>
      <c r="H106" s="591">
        <v>0</v>
      </c>
      <c r="I106" s="591">
        <v>0</v>
      </c>
      <c r="J106" s="590">
        <v>0</v>
      </c>
      <c r="K106" s="589">
        <v>1</v>
      </c>
      <c r="L106" s="589">
        <v>0</v>
      </c>
      <c r="M106" s="592">
        <v>0</v>
      </c>
      <c r="N106" s="593">
        <f t="shared" si="4"/>
        <v>3</v>
      </c>
      <c r="O106" s="594">
        <f t="shared" si="5"/>
        <v>0.33333333333333331</v>
      </c>
      <c r="P106" s="595">
        <f t="shared" si="3"/>
        <v>6.0893922786505903E-3</v>
      </c>
    </row>
    <row r="107" spans="1:16" s="596" customFormat="1">
      <c r="A107" s="587" t="s">
        <v>149</v>
      </c>
      <c r="B107" s="588"/>
      <c r="C107" s="589"/>
      <c r="D107" s="590"/>
      <c r="E107" s="590">
        <v>0</v>
      </c>
      <c r="F107" s="590">
        <v>0</v>
      </c>
      <c r="G107" s="591">
        <v>0</v>
      </c>
      <c r="H107" s="591">
        <v>0</v>
      </c>
      <c r="I107" s="591">
        <v>0</v>
      </c>
      <c r="J107" s="590">
        <v>0</v>
      </c>
      <c r="K107" s="589">
        <v>0</v>
      </c>
      <c r="L107" s="589">
        <v>0</v>
      </c>
      <c r="M107" s="592">
        <v>0</v>
      </c>
      <c r="N107" s="593">
        <f t="shared" si="4"/>
        <v>0</v>
      </c>
      <c r="O107" s="594">
        <f t="shared" si="5"/>
        <v>0</v>
      </c>
      <c r="P107" s="595">
        <f t="shared" si="3"/>
        <v>0</v>
      </c>
    </row>
    <row r="108" spans="1:16" s="596" customFormat="1">
      <c r="A108" s="587" t="s">
        <v>150</v>
      </c>
      <c r="B108" s="588"/>
      <c r="C108" s="589"/>
      <c r="D108" s="590"/>
      <c r="E108" s="590">
        <v>0</v>
      </c>
      <c r="F108" s="590">
        <v>2</v>
      </c>
      <c r="G108" s="591">
        <v>0</v>
      </c>
      <c r="H108" s="591">
        <v>0</v>
      </c>
      <c r="I108" s="591">
        <v>0</v>
      </c>
      <c r="J108" s="590">
        <v>0</v>
      </c>
      <c r="K108" s="589">
        <v>0</v>
      </c>
      <c r="L108" s="589">
        <v>0</v>
      </c>
      <c r="M108" s="592">
        <v>0</v>
      </c>
      <c r="N108" s="593">
        <f t="shared" si="4"/>
        <v>2</v>
      </c>
      <c r="O108" s="594">
        <f t="shared" si="5"/>
        <v>0.22222222222222221</v>
      </c>
      <c r="P108" s="595">
        <f t="shared" si="3"/>
        <v>4.0595948524337275E-3</v>
      </c>
    </row>
    <row r="109" spans="1:16" s="596" customFormat="1">
      <c r="A109" s="587" t="s">
        <v>151</v>
      </c>
      <c r="B109" s="588"/>
      <c r="C109" s="589"/>
      <c r="D109" s="590"/>
      <c r="E109" s="591">
        <v>0</v>
      </c>
      <c r="F109" s="591">
        <v>0</v>
      </c>
      <c r="G109" s="591">
        <v>0</v>
      </c>
      <c r="H109" s="591">
        <v>0</v>
      </c>
      <c r="I109" s="591">
        <v>0</v>
      </c>
      <c r="J109" s="591">
        <v>0</v>
      </c>
      <c r="K109" s="589">
        <v>0</v>
      </c>
      <c r="L109" s="589">
        <v>0</v>
      </c>
      <c r="M109" s="592">
        <v>0</v>
      </c>
      <c r="N109" s="593">
        <f t="shared" si="4"/>
        <v>0</v>
      </c>
      <c r="O109" s="594">
        <f t="shared" si="5"/>
        <v>0</v>
      </c>
      <c r="P109" s="595">
        <f t="shared" si="3"/>
        <v>0</v>
      </c>
    </row>
    <row r="110" spans="1:16" s="596" customFormat="1">
      <c r="A110" s="587" t="s">
        <v>152</v>
      </c>
      <c r="B110" s="588"/>
      <c r="C110" s="589"/>
      <c r="D110" s="590"/>
      <c r="E110" s="590">
        <v>0</v>
      </c>
      <c r="F110" s="590">
        <v>0</v>
      </c>
      <c r="G110" s="591">
        <v>0</v>
      </c>
      <c r="H110" s="591">
        <v>0</v>
      </c>
      <c r="I110" s="591">
        <v>0</v>
      </c>
      <c r="J110" s="590">
        <v>0</v>
      </c>
      <c r="K110" s="589">
        <v>1</v>
      </c>
      <c r="L110" s="589">
        <v>0</v>
      </c>
      <c r="M110" s="592">
        <v>0</v>
      </c>
      <c r="N110" s="593">
        <f t="shared" si="4"/>
        <v>1</v>
      </c>
      <c r="O110" s="594">
        <f t="shared" si="5"/>
        <v>0.1111111111111111</v>
      </c>
      <c r="P110" s="595">
        <f t="shared" si="3"/>
        <v>2.0297974262168637E-3</v>
      </c>
    </row>
    <row r="111" spans="1:16" s="596" customFormat="1">
      <c r="A111" s="616" t="s">
        <v>153</v>
      </c>
      <c r="B111" s="588"/>
      <c r="C111" s="589"/>
      <c r="D111" s="590"/>
      <c r="E111" s="590">
        <v>0</v>
      </c>
      <c r="F111" s="590">
        <v>0</v>
      </c>
      <c r="G111" s="591">
        <v>0</v>
      </c>
      <c r="H111" s="591">
        <v>0</v>
      </c>
      <c r="I111" s="591">
        <v>0</v>
      </c>
      <c r="J111" s="590">
        <v>0</v>
      </c>
      <c r="K111" s="589">
        <v>0</v>
      </c>
      <c r="L111" s="589">
        <v>0</v>
      </c>
      <c r="M111" s="592">
        <v>0</v>
      </c>
      <c r="N111" s="593">
        <f t="shared" si="4"/>
        <v>0</v>
      </c>
      <c r="O111" s="594">
        <f t="shared" si="5"/>
        <v>0</v>
      </c>
      <c r="P111" s="595">
        <f t="shared" si="3"/>
        <v>0</v>
      </c>
    </row>
    <row r="112" spans="1:16" s="596" customFormat="1">
      <c r="A112" s="616" t="s">
        <v>154</v>
      </c>
      <c r="B112" s="588"/>
      <c r="C112" s="589"/>
      <c r="D112" s="590"/>
      <c r="E112" s="590">
        <v>1</v>
      </c>
      <c r="F112" s="590">
        <v>0</v>
      </c>
      <c r="G112" s="591">
        <v>0</v>
      </c>
      <c r="H112" s="591">
        <v>1</v>
      </c>
      <c r="I112" s="591">
        <v>0</v>
      </c>
      <c r="J112" s="590">
        <v>0</v>
      </c>
      <c r="K112" s="589">
        <v>0</v>
      </c>
      <c r="L112" s="589">
        <v>0</v>
      </c>
      <c r="M112" s="592">
        <v>0</v>
      </c>
      <c r="N112" s="593">
        <f t="shared" si="4"/>
        <v>2</v>
      </c>
      <c r="O112" s="594">
        <f t="shared" si="5"/>
        <v>0.22222222222222221</v>
      </c>
      <c r="P112" s="595">
        <f t="shared" si="3"/>
        <v>4.0595948524337275E-3</v>
      </c>
    </row>
    <row r="113" spans="1:16" s="596" customFormat="1">
      <c r="A113" s="616" t="s">
        <v>155</v>
      </c>
      <c r="B113" s="588"/>
      <c r="C113" s="589"/>
      <c r="D113" s="590"/>
      <c r="E113" s="590">
        <v>0</v>
      </c>
      <c r="F113" s="590">
        <v>0</v>
      </c>
      <c r="G113" s="591">
        <v>0</v>
      </c>
      <c r="H113" s="591">
        <v>0</v>
      </c>
      <c r="I113" s="591">
        <v>0</v>
      </c>
      <c r="J113" s="590">
        <v>0</v>
      </c>
      <c r="K113" s="589">
        <v>0</v>
      </c>
      <c r="L113" s="589">
        <v>0</v>
      </c>
      <c r="M113" s="592">
        <v>0</v>
      </c>
      <c r="N113" s="593">
        <f t="shared" si="4"/>
        <v>0</v>
      </c>
      <c r="O113" s="594">
        <f t="shared" si="5"/>
        <v>0</v>
      </c>
      <c r="P113" s="595">
        <f t="shared" si="3"/>
        <v>0</v>
      </c>
    </row>
    <row r="114" spans="1:16" s="596" customFormat="1">
      <c r="A114" s="616" t="s">
        <v>156</v>
      </c>
      <c r="B114" s="588"/>
      <c r="C114" s="589"/>
      <c r="D114" s="590"/>
      <c r="E114" s="591">
        <v>0</v>
      </c>
      <c r="F114" s="591">
        <v>0</v>
      </c>
      <c r="G114" s="591">
        <v>0</v>
      </c>
      <c r="H114" s="591">
        <v>0</v>
      </c>
      <c r="I114" s="591">
        <v>0</v>
      </c>
      <c r="J114" s="591">
        <v>0</v>
      </c>
      <c r="K114" s="589">
        <v>0</v>
      </c>
      <c r="L114" s="589">
        <v>0</v>
      </c>
      <c r="M114" s="592">
        <v>0</v>
      </c>
      <c r="N114" s="593">
        <f t="shared" si="4"/>
        <v>0</v>
      </c>
      <c r="O114" s="594">
        <f t="shared" si="5"/>
        <v>0</v>
      </c>
      <c r="P114" s="595">
        <f t="shared" si="3"/>
        <v>0</v>
      </c>
    </row>
    <row r="115" spans="1:16" s="596" customFormat="1">
      <c r="A115" s="587" t="s">
        <v>157</v>
      </c>
      <c r="B115" s="588"/>
      <c r="C115" s="589"/>
      <c r="D115" s="590"/>
      <c r="E115" s="590">
        <v>0</v>
      </c>
      <c r="F115" s="590">
        <v>0</v>
      </c>
      <c r="G115" s="591">
        <v>1</v>
      </c>
      <c r="H115" s="591">
        <v>2</v>
      </c>
      <c r="I115" s="591">
        <v>1</v>
      </c>
      <c r="J115" s="590">
        <v>0</v>
      </c>
      <c r="K115" s="589">
        <v>0</v>
      </c>
      <c r="L115" s="589">
        <v>0</v>
      </c>
      <c r="M115" s="592">
        <v>0</v>
      </c>
      <c r="N115" s="593">
        <f t="shared" si="4"/>
        <v>4</v>
      </c>
      <c r="O115" s="594">
        <f t="shared" si="5"/>
        <v>0.44444444444444442</v>
      </c>
      <c r="P115" s="595">
        <f t="shared" si="3"/>
        <v>8.1191897048674549E-3</v>
      </c>
    </row>
    <row r="116" spans="1:16" s="596" customFormat="1">
      <c r="A116" s="587" t="s">
        <v>158</v>
      </c>
      <c r="B116" s="588"/>
      <c r="C116" s="589"/>
      <c r="D116" s="590"/>
      <c r="E116" s="590">
        <v>0</v>
      </c>
      <c r="F116" s="590">
        <v>0</v>
      </c>
      <c r="G116" s="591">
        <v>1</v>
      </c>
      <c r="H116" s="591">
        <v>0</v>
      </c>
      <c r="I116" s="591">
        <v>1</v>
      </c>
      <c r="J116" s="590">
        <v>1</v>
      </c>
      <c r="K116" s="589">
        <v>0</v>
      </c>
      <c r="L116" s="589">
        <v>0</v>
      </c>
      <c r="M116" s="592">
        <v>0</v>
      </c>
      <c r="N116" s="593">
        <f t="shared" si="4"/>
        <v>3</v>
      </c>
      <c r="O116" s="594">
        <f t="shared" si="5"/>
        <v>0.33333333333333331</v>
      </c>
      <c r="P116" s="595">
        <f t="shared" si="3"/>
        <v>6.0893922786505903E-3</v>
      </c>
    </row>
    <row r="117" spans="1:16" s="596" customFormat="1">
      <c r="A117" s="587" t="s">
        <v>159</v>
      </c>
      <c r="B117" s="588"/>
      <c r="C117" s="589"/>
      <c r="D117" s="590"/>
      <c r="E117" s="591">
        <v>0</v>
      </c>
      <c r="F117" s="591">
        <v>0</v>
      </c>
      <c r="G117" s="591">
        <v>0</v>
      </c>
      <c r="H117" s="591">
        <v>0</v>
      </c>
      <c r="I117" s="591">
        <v>1</v>
      </c>
      <c r="J117" s="591">
        <v>0</v>
      </c>
      <c r="K117" s="589">
        <v>0</v>
      </c>
      <c r="L117" s="589">
        <v>0</v>
      </c>
      <c r="M117" s="592">
        <v>0</v>
      </c>
      <c r="N117" s="593">
        <f t="shared" si="4"/>
        <v>1</v>
      </c>
      <c r="O117" s="594">
        <f t="shared" si="5"/>
        <v>0.1111111111111111</v>
      </c>
      <c r="P117" s="595">
        <f t="shared" si="3"/>
        <v>2.0297974262168637E-3</v>
      </c>
    </row>
    <row r="118" spans="1:16" s="596" customFormat="1">
      <c r="A118" s="587" t="s">
        <v>160</v>
      </c>
      <c r="B118" s="588"/>
      <c r="C118" s="589"/>
      <c r="D118" s="590"/>
      <c r="E118" s="590">
        <v>1</v>
      </c>
      <c r="F118" s="590">
        <v>0</v>
      </c>
      <c r="G118" s="591">
        <v>0</v>
      </c>
      <c r="H118" s="591">
        <v>0</v>
      </c>
      <c r="I118" s="591">
        <v>0</v>
      </c>
      <c r="J118" s="590">
        <v>0</v>
      </c>
      <c r="K118" s="589">
        <v>0</v>
      </c>
      <c r="L118" s="589">
        <v>0</v>
      </c>
      <c r="M118" s="592">
        <v>1</v>
      </c>
      <c r="N118" s="593">
        <f t="shared" si="4"/>
        <v>2</v>
      </c>
      <c r="O118" s="594">
        <f t="shared" si="5"/>
        <v>0.22222222222222221</v>
      </c>
      <c r="P118" s="595">
        <f t="shared" si="3"/>
        <v>4.0595948524337275E-3</v>
      </c>
    </row>
    <row r="119" spans="1:16" s="596" customFormat="1">
      <c r="A119" s="587" t="s">
        <v>161</v>
      </c>
      <c r="B119" s="588"/>
      <c r="C119" s="589"/>
      <c r="D119" s="590"/>
      <c r="E119" s="590">
        <v>0</v>
      </c>
      <c r="F119" s="590">
        <v>0</v>
      </c>
      <c r="G119" s="591">
        <v>0</v>
      </c>
      <c r="H119" s="591">
        <v>0</v>
      </c>
      <c r="I119" s="591">
        <v>0</v>
      </c>
      <c r="J119" s="590">
        <v>0</v>
      </c>
      <c r="K119" s="589">
        <v>0</v>
      </c>
      <c r="L119" s="589">
        <v>0</v>
      </c>
      <c r="M119" s="592">
        <v>0</v>
      </c>
      <c r="N119" s="593">
        <f t="shared" si="4"/>
        <v>0</v>
      </c>
      <c r="O119" s="594">
        <f t="shared" si="5"/>
        <v>0</v>
      </c>
      <c r="P119" s="595">
        <f t="shared" si="3"/>
        <v>0</v>
      </c>
    </row>
    <row r="120" spans="1:16" s="596" customFormat="1">
      <c r="A120" s="587" t="s">
        <v>162</v>
      </c>
      <c r="B120" s="588"/>
      <c r="C120" s="589"/>
      <c r="D120" s="590"/>
      <c r="E120" s="591">
        <v>0</v>
      </c>
      <c r="F120" s="591">
        <v>1</v>
      </c>
      <c r="G120" s="591">
        <v>0</v>
      </c>
      <c r="H120" s="591">
        <v>0</v>
      </c>
      <c r="I120" s="591">
        <v>0</v>
      </c>
      <c r="J120" s="591">
        <v>0</v>
      </c>
      <c r="K120" s="589">
        <v>0</v>
      </c>
      <c r="L120" s="589">
        <v>1</v>
      </c>
      <c r="M120" s="592">
        <v>0</v>
      </c>
      <c r="N120" s="593">
        <f t="shared" si="4"/>
        <v>2</v>
      </c>
      <c r="O120" s="594">
        <f t="shared" si="5"/>
        <v>0.22222222222222221</v>
      </c>
      <c r="P120" s="595">
        <f t="shared" si="3"/>
        <v>4.0595948524337275E-3</v>
      </c>
    </row>
    <row r="121" spans="1:16" s="596" customFormat="1">
      <c r="A121" s="587" t="s">
        <v>163</v>
      </c>
      <c r="B121" s="588"/>
      <c r="C121" s="589"/>
      <c r="D121" s="590"/>
      <c r="E121" s="591">
        <v>0</v>
      </c>
      <c r="F121" s="591">
        <v>0</v>
      </c>
      <c r="G121" s="591">
        <v>0</v>
      </c>
      <c r="H121" s="591">
        <v>0</v>
      </c>
      <c r="I121" s="591">
        <v>0</v>
      </c>
      <c r="J121" s="591">
        <v>0</v>
      </c>
      <c r="K121" s="589">
        <v>0</v>
      </c>
      <c r="L121" s="589">
        <v>0</v>
      </c>
      <c r="M121" s="592">
        <v>0</v>
      </c>
      <c r="N121" s="593">
        <f t="shared" si="4"/>
        <v>0</v>
      </c>
      <c r="O121" s="594">
        <f t="shared" si="5"/>
        <v>0</v>
      </c>
      <c r="P121" s="595">
        <f t="shared" si="3"/>
        <v>0</v>
      </c>
    </row>
    <row r="122" spans="1:16" s="596" customFormat="1">
      <c r="A122" s="587" t="s">
        <v>164</v>
      </c>
      <c r="B122" s="588"/>
      <c r="C122" s="589"/>
      <c r="D122" s="590"/>
      <c r="E122" s="591">
        <v>0</v>
      </c>
      <c r="F122" s="591">
        <v>0</v>
      </c>
      <c r="G122" s="591">
        <v>0</v>
      </c>
      <c r="H122" s="591">
        <v>0</v>
      </c>
      <c r="I122" s="591">
        <v>0</v>
      </c>
      <c r="J122" s="591">
        <v>1</v>
      </c>
      <c r="K122" s="589">
        <v>0</v>
      </c>
      <c r="L122" s="589">
        <v>0</v>
      </c>
      <c r="M122" s="592">
        <v>0</v>
      </c>
      <c r="N122" s="593">
        <f t="shared" si="4"/>
        <v>1</v>
      </c>
      <c r="O122" s="594">
        <f t="shared" si="5"/>
        <v>0.1111111111111111</v>
      </c>
      <c r="P122" s="595">
        <f t="shared" si="3"/>
        <v>2.0297974262168637E-3</v>
      </c>
    </row>
    <row r="123" spans="1:16" s="596" customFormat="1">
      <c r="A123" s="587" t="s">
        <v>165</v>
      </c>
      <c r="B123" s="588"/>
      <c r="C123" s="589"/>
      <c r="D123" s="590"/>
      <c r="E123" s="591">
        <v>1</v>
      </c>
      <c r="F123" s="591">
        <v>0</v>
      </c>
      <c r="G123" s="591">
        <v>0</v>
      </c>
      <c r="H123" s="591">
        <v>0</v>
      </c>
      <c r="I123" s="591">
        <v>0</v>
      </c>
      <c r="J123" s="591">
        <v>0</v>
      </c>
      <c r="K123" s="589">
        <v>0</v>
      </c>
      <c r="L123" s="589">
        <v>1</v>
      </c>
      <c r="M123" s="592">
        <v>1</v>
      </c>
      <c r="N123" s="593">
        <f t="shared" si="4"/>
        <v>3</v>
      </c>
      <c r="O123" s="594">
        <f t="shared" si="5"/>
        <v>0.33333333333333331</v>
      </c>
      <c r="P123" s="595">
        <f t="shared" si="3"/>
        <v>6.0893922786505903E-3</v>
      </c>
    </row>
    <row r="124" spans="1:16" s="596" customFormat="1">
      <c r="A124" s="616" t="s">
        <v>589</v>
      </c>
      <c r="B124" s="588"/>
      <c r="C124" s="589"/>
      <c r="D124" s="590"/>
      <c r="E124" s="591">
        <v>0</v>
      </c>
      <c r="F124" s="591">
        <v>0</v>
      </c>
      <c r="G124" s="591">
        <v>0</v>
      </c>
      <c r="H124" s="591">
        <v>1</v>
      </c>
      <c r="I124" s="591">
        <v>0</v>
      </c>
      <c r="J124" s="591">
        <v>0</v>
      </c>
      <c r="K124" s="589">
        <v>0</v>
      </c>
      <c r="L124" s="589">
        <v>0</v>
      </c>
      <c r="M124" s="592">
        <v>0</v>
      </c>
      <c r="N124" s="593">
        <f t="shared" si="4"/>
        <v>1</v>
      </c>
      <c r="O124" s="594">
        <f t="shared" si="5"/>
        <v>0.1111111111111111</v>
      </c>
      <c r="P124" s="595">
        <f t="shared" si="3"/>
        <v>2.0297974262168637E-3</v>
      </c>
    </row>
    <row r="125" spans="1:16" s="596" customFormat="1">
      <c r="A125" s="587" t="s">
        <v>166</v>
      </c>
      <c r="B125" s="588"/>
      <c r="C125" s="589"/>
      <c r="D125" s="590"/>
      <c r="E125" s="590">
        <v>27</v>
      </c>
      <c r="F125" s="590">
        <v>37</v>
      </c>
      <c r="G125" s="591">
        <v>35</v>
      </c>
      <c r="H125" s="591">
        <v>10</v>
      </c>
      <c r="I125" s="591">
        <v>15</v>
      </c>
      <c r="J125" s="590">
        <v>18</v>
      </c>
      <c r="K125" s="589">
        <v>17</v>
      </c>
      <c r="L125" s="589">
        <v>18</v>
      </c>
      <c r="M125" s="592">
        <v>15</v>
      </c>
      <c r="N125" s="593">
        <f t="shared" si="4"/>
        <v>192</v>
      </c>
      <c r="O125" s="594">
        <f t="shared" si="5"/>
        <v>21.333333333333332</v>
      </c>
      <c r="P125" s="595">
        <f t="shared" si="3"/>
        <v>0.38972110583363778</v>
      </c>
    </row>
    <row r="126" spans="1:16" s="596" customFormat="1">
      <c r="A126" s="587" t="s">
        <v>167</v>
      </c>
      <c r="B126" s="588"/>
      <c r="C126" s="589"/>
      <c r="D126" s="590"/>
      <c r="E126" s="590">
        <v>52</v>
      </c>
      <c r="F126" s="590">
        <v>55</v>
      </c>
      <c r="G126" s="591">
        <v>61</v>
      </c>
      <c r="H126" s="591">
        <v>57</v>
      </c>
      <c r="I126" s="591">
        <v>33</v>
      </c>
      <c r="J126" s="590">
        <v>31</v>
      </c>
      <c r="K126" s="589">
        <v>54</v>
      </c>
      <c r="L126" s="589">
        <v>58</v>
      </c>
      <c r="M126" s="592">
        <v>58</v>
      </c>
      <c r="N126" s="593">
        <f t="shared" si="4"/>
        <v>459</v>
      </c>
      <c r="O126" s="594">
        <f t="shared" si="5"/>
        <v>51</v>
      </c>
      <c r="P126" s="595">
        <f t="shared" si="3"/>
        <v>0.93167701863354035</v>
      </c>
    </row>
    <row r="127" spans="1:16" s="596" customFormat="1">
      <c r="A127" s="587" t="s">
        <v>168</v>
      </c>
      <c r="B127" s="588"/>
      <c r="C127" s="589"/>
      <c r="D127" s="590"/>
      <c r="E127" s="590">
        <v>1</v>
      </c>
      <c r="F127" s="590">
        <v>7</v>
      </c>
      <c r="G127" s="591">
        <v>7</v>
      </c>
      <c r="H127" s="591">
        <v>1</v>
      </c>
      <c r="I127" s="591">
        <v>0</v>
      </c>
      <c r="J127" s="590">
        <v>4</v>
      </c>
      <c r="K127" s="589">
        <v>5</v>
      </c>
      <c r="L127" s="589">
        <v>5</v>
      </c>
      <c r="M127" s="592">
        <v>3</v>
      </c>
      <c r="N127" s="593">
        <f t="shared" si="4"/>
        <v>33</v>
      </c>
      <c r="O127" s="594">
        <f t="shared" si="5"/>
        <v>3.6666666666666665</v>
      </c>
      <c r="P127" s="595">
        <f t="shared" si="3"/>
        <v>6.6983315065156507E-2</v>
      </c>
    </row>
    <row r="128" spans="1:16" s="596" customFormat="1">
      <c r="A128" s="614" t="s">
        <v>169</v>
      </c>
      <c r="B128" s="588"/>
      <c r="C128" s="589"/>
      <c r="D128" s="590"/>
      <c r="E128" s="590">
        <v>2</v>
      </c>
      <c r="F128" s="590">
        <v>5</v>
      </c>
      <c r="G128" s="591">
        <v>3</v>
      </c>
      <c r="H128" s="591">
        <v>2</v>
      </c>
      <c r="I128" s="591">
        <v>6</v>
      </c>
      <c r="J128" s="590">
        <v>9</v>
      </c>
      <c r="K128" s="589">
        <v>9</v>
      </c>
      <c r="L128" s="589">
        <v>4</v>
      </c>
      <c r="M128" s="592">
        <v>12</v>
      </c>
      <c r="N128" s="593">
        <f t="shared" si="4"/>
        <v>52</v>
      </c>
      <c r="O128" s="594">
        <f t="shared" si="5"/>
        <v>5.7777777777777777</v>
      </c>
      <c r="P128" s="595">
        <f t="shared" si="3"/>
        <v>0.10554946616327691</v>
      </c>
    </row>
    <row r="129" spans="1:16" s="596" customFormat="1">
      <c r="A129" s="587" t="s">
        <v>170</v>
      </c>
      <c r="B129" s="588"/>
      <c r="C129" s="589"/>
      <c r="D129" s="590"/>
      <c r="E129" s="590">
        <v>8</v>
      </c>
      <c r="F129" s="590">
        <v>9</v>
      </c>
      <c r="G129" s="591">
        <v>5</v>
      </c>
      <c r="H129" s="591">
        <v>1</v>
      </c>
      <c r="I129" s="591">
        <v>4</v>
      </c>
      <c r="J129" s="590">
        <v>0</v>
      </c>
      <c r="K129" s="589">
        <v>4</v>
      </c>
      <c r="L129" s="589">
        <v>0</v>
      </c>
      <c r="M129" s="592">
        <v>6</v>
      </c>
      <c r="N129" s="593">
        <f t="shared" si="4"/>
        <v>37</v>
      </c>
      <c r="O129" s="594">
        <f t="shared" si="5"/>
        <v>4.1111111111111107</v>
      </c>
      <c r="P129" s="595">
        <f t="shared" si="3"/>
        <v>7.5102504770023948E-2</v>
      </c>
    </row>
    <row r="130" spans="1:16" s="596" customFormat="1">
      <c r="A130" s="587" t="s">
        <v>171</v>
      </c>
      <c r="B130" s="588"/>
      <c r="C130" s="589"/>
      <c r="D130" s="590"/>
      <c r="E130" s="590">
        <v>166</v>
      </c>
      <c r="F130" s="590">
        <v>139</v>
      </c>
      <c r="G130" s="591">
        <v>108</v>
      </c>
      <c r="H130" s="591">
        <v>99</v>
      </c>
      <c r="I130" s="591">
        <v>84</v>
      </c>
      <c r="J130" s="590">
        <v>113</v>
      </c>
      <c r="K130" s="589">
        <v>134</v>
      </c>
      <c r="L130" s="589">
        <v>146</v>
      </c>
      <c r="M130" s="592">
        <v>93</v>
      </c>
      <c r="N130" s="593">
        <f t="shared" si="4"/>
        <v>1082</v>
      </c>
      <c r="O130" s="594">
        <f t="shared" si="5"/>
        <v>120.22222222222223</v>
      </c>
      <c r="P130" s="595">
        <f t="shared" si="3"/>
        <v>2.1962408151666462</v>
      </c>
    </row>
    <row r="131" spans="1:16" s="596" customFormat="1">
      <c r="A131" s="614" t="s">
        <v>172</v>
      </c>
      <c r="B131" s="588"/>
      <c r="C131" s="589"/>
      <c r="D131" s="590"/>
      <c r="E131" s="590">
        <v>4</v>
      </c>
      <c r="F131" s="590">
        <v>6</v>
      </c>
      <c r="G131" s="591">
        <v>12</v>
      </c>
      <c r="H131" s="591">
        <v>5</v>
      </c>
      <c r="I131" s="591">
        <v>5</v>
      </c>
      <c r="J131" s="590">
        <v>3</v>
      </c>
      <c r="K131" s="589">
        <v>5</v>
      </c>
      <c r="L131" s="589">
        <v>3</v>
      </c>
      <c r="M131" s="592">
        <v>5</v>
      </c>
      <c r="N131" s="593">
        <f t="shared" si="4"/>
        <v>48</v>
      </c>
      <c r="O131" s="594">
        <f t="shared" si="5"/>
        <v>5.333333333333333</v>
      </c>
      <c r="P131" s="595">
        <f t="shared" si="3"/>
        <v>9.7430276458409446E-2</v>
      </c>
    </row>
    <row r="132" spans="1:16" s="596" customFormat="1">
      <c r="A132" s="614" t="s">
        <v>173</v>
      </c>
      <c r="B132" s="588"/>
      <c r="C132" s="589"/>
      <c r="D132" s="590"/>
      <c r="E132" s="590">
        <v>0</v>
      </c>
      <c r="F132" s="590">
        <v>0</v>
      </c>
      <c r="G132" s="591">
        <v>0</v>
      </c>
      <c r="H132" s="591">
        <v>0</v>
      </c>
      <c r="I132" s="591">
        <v>0</v>
      </c>
      <c r="J132" s="590">
        <v>0</v>
      </c>
      <c r="K132" s="589">
        <v>0</v>
      </c>
      <c r="L132" s="589">
        <v>0</v>
      </c>
      <c r="M132" s="592">
        <v>0</v>
      </c>
      <c r="N132" s="593">
        <f t="shared" si="4"/>
        <v>0</v>
      </c>
      <c r="O132" s="594">
        <f t="shared" si="5"/>
        <v>0</v>
      </c>
      <c r="P132" s="595">
        <f t="shared" si="3"/>
        <v>0</v>
      </c>
    </row>
    <row r="133" spans="1:16" s="596" customFormat="1">
      <c r="A133" s="587" t="s">
        <v>13</v>
      </c>
      <c r="B133" s="588"/>
      <c r="C133" s="589"/>
      <c r="D133" s="590"/>
      <c r="E133" s="590">
        <v>88</v>
      </c>
      <c r="F133" s="590">
        <v>86</v>
      </c>
      <c r="G133" s="591">
        <v>90</v>
      </c>
      <c r="H133" s="591">
        <v>49</v>
      </c>
      <c r="I133" s="591">
        <v>64</v>
      </c>
      <c r="J133" s="590">
        <v>69</v>
      </c>
      <c r="K133" s="589">
        <v>78</v>
      </c>
      <c r="L133" s="589">
        <v>74</v>
      </c>
      <c r="M133" s="592">
        <v>63</v>
      </c>
      <c r="N133" s="593">
        <f t="shared" si="4"/>
        <v>661</v>
      </c>
      <c r="O133" s="594">
        <f t="shared" si="5"/>
        <v>73.444444444444443</v>
      </c>
      <c r="P133" s="595">
        <f t="shared" ref="P133:P196" si="6">(N133/$N$276)*100</f>
        <v>1.3416960987293467</v>
      </c>
    </row>
    <row r="134" spans="1:16" s="596" customFormat="1">
      <c r="A134" s="587" t="s">
        <v>174</v>
      </c>
      <c r="B134" s="588"/>
      <c r="C134" s="589"/>
      <c r="D134" s="590"/>
      <c r="E134" s="590">
        <v>5</v>
      </c>
      <c r="F134" s="590">
        <v>3</v>
      </c>
      <c r="G134" s="591">
        <v>3</v>
      </c>
      <c r="H134" s="591">
        <v>0</v>
      </c>
      <c r="I134" s="591">
        <v>0</v>
      </c>
      <c r="J134" s="590">
        <v>1</v>
      </c>
      <c r="K134" s="589">
        <v>1</v>
      </c>
      <c r="L134" s="589">
        <v>0</v>
      </c>
      <c r="M134" s="592">
        <v>0</v>
      </c>
      <c r="N134" s="593">
        <f t="shared" si="4"/>
        <v>13</v>
      </c>
      <c r="O134" s="594">
        <f t="shared" si="5"/>
        <v>1.4444444444444444</v>
      </c>
      <c r="P134" s="595">
        <f t="shared" si="6"/>
        <v>2.6387366540819229E-2</v>
      </c>
    </row>
    <row r="135" spans="1:16" s="596" customFormat="1">
      <c r="A135" s="587" t="s">
        <v>175</v>
      </c>
      <c r="B135" s="588"/>
      <c r="C135" s="589"/>
      <c r="D135" s="590"/>
      <c r="E135" s="590">
        <v>0</v>
      </c>
      <c r="F135" s="590">
        <v>0</v>
      </c>
      <c r="G135" s="591">
        <v>0</v>
      </c>
      <c r="H135" s="591">
        <v>0</v>
      </c>
      <c r="I135" s="591">
        <v>0</v>
      </c>
      <c r="J135" s="590">
        <v>2</v>
      </c>
      <c r="K135" s="589">
        <v>0</v>
      </c>
      <c r="L135" s="589">
        <v>0</v>
      </c>
      <c r="M135" s="592">
        <v>0</v>
      </c>
      <c r="N135" s="593">
        <f t="shared" si="4"/>
        <v>2</v>
      </c>
      <c r="O135" s="594">
        <f t="shared" si="5"/>
        <v>0.22222222222222221</v>
      </c>
      <c r="P135" s="595">
        <f t="shared" si="6"/>
        <v>4.0595948524337275E-3</v>
      </c>
    </row>
    <row r="136" spans="1:16" s="596" customFormat="1">
      <c r="A136" s="587" t="s">
        <v>176</v>
      </c>
      <c r="B136" s="588"/>
      <c r="C136" s="589"/>
      <c r="D136" s="590"/>
      <c r="E136" s="590">
        <v>0</v>
      </c>
      <c r="F136" s="590">
        <v>0</v>
      </c>
      <c r="G136" s="591">
        <v>0</v>
      </c>
      <c r="H136" s="591">
        <v>0</v>
      </c>
      <c r="I136" s="591">
        <v>0</v>
      </c>
      <c r="J136" s="590">
        <v>0</v>
      </c>
      <c r="K136" s="589">
        <v>0</v>
      </c>
      <c r="L136" s="589">
        <v>0</v>
      </c>
      <c r="M136" s="592">
        <v>0</v>
      </c>
      <c r="N136" s="593">
        <f t="shared" si="4"/>
        <v>0</v>
      </c>
      <c r="O136" s="594">
        <f t="shared" si="5"/>
        <v>0</v>
      </c>
      <c r="P136" s="595">
        <f t="shared" si="6"/>
        <v>0</v>
      </c>
    </row>
    <row r="137" spans="1:16" s="596" customFormat="1">
      <c r="A137" s="587" t="s">
        <v>177</v>
      </c>
      <c r="B137" s="588"/>
      <c r="C137" s="589"/>
      <c r="D137" s="590"/>
      <c r="E137" s="590">
        <v>118</v>
      </c>
      <c r="F137" s="590">
        <v>129</v>
      </c>
      <c r="G137" s="591">
        <v>115</v>
      </c>
      <c r="H137" s="591">
        <v>106</v>
      </c>
      <c r="I137" s="591">
        <v>123</v>
      </c>
      <c r="J137" s="590">
        <v>104</v>
      </c>
      <c r="K137" s="589">
        <v>195</v>
      </c>
      <c r="L137" s="589">
        <v>123</v>
      </c>
      <c r="M137" s="592">
        <v>111</v>
      </c>
      <c r="N137" s="593">
        <f t="shared" si="4"/>
        <v>1124</v>
      </c>
      <c r="O137" s="594">
        <f t="shared" si="5"/>
        <v>124.88888888888889</v>
      </c>
      <c r="P137" s="595">
        <f t="shared" si="6"/>
        <v>2.2814923070677549</v>
      </c>
    </row>
    <row r="138" spans="1:16" s="596" customFormat="1">
      <c r="A138" s="587" t="s">
        <v>178</v>
      </c>
      <c r="B138" s="588"/>
      <c r="C138" s="617"/>
      <c r="D138" s="590"/>
      <c r="E138" s="590">
        <v>122</v>
      </c>
      <c r="F138" s="590">
        <v>113</v>
      </c>
      <c r="G138" s="591">
        <v>84</v>
      </c>
      <c r="H138" s="591">
        <v>102</v>
      </c>
      <c r="I138" s="591">
        <v>88</v>
      </c>
      <c r="J138" s="590">
        <v>80</v>
      </c>
      <c r="K138" s="589">
        <v>132</v>
      </c>
      <c r="L138" s="589">
        <v>84</v>
      </c>
      <c r="M138" s="592">
        <v>66</v>
      </c>
      <c r="N138" s="593">
        <f t="shared" si="4"/>
        <v>871</v>
      </c>
      <c r="O138" s="594">
        <f t="shared" si="5"/>
        <v>96.777777777777771</v>
      </c>
      <c r="P138" s="595">
        <f t="shared" si="6"/>
        <v>1.767953558234888</v>
      </c>
    </row>
    <row r="139" spans="1:16" s="596" customFormat="1">
      <c r="A139" s="587" t="s">
        <v>179</v>
      </c>
      <c r="B139" s="588"/>
      <c r="C139" s="617"/>
      <c r="D139" s="590"/>
      <c r="E139" s="590">
        <v>0</v>
      </c>
      <c r="F139" s="590">
        <v>0</v>
      </c>
      <c r="G139" s="591">
        <v>2</v>
      </c>
      <c r="H139" s="591">
        <v>0</v>
      </c>
      <c r="I139" s="591">
        <v>0</v>
      </c>
      <c r="J139" s="590">
        <v>0</v>
      </c>
      <c r="K139" s="589">
        <v>0</v>
      </c>
      <c r="L139" s="589">
        <v>0</v>
      </c>
      <c r="M139" s="592">
        <v>0</v>
      </c>
      <c r="N139" s="593">
        <f t="shared" ref="N139:N203" si="7">SUM(B139:M139)</f>
        <v>2</v>
      </c>
      <c r="O139" s="594">
        <f t="shared" ref="O139:O203" si="8">AVERAGE(B139:M139)</f>
        <v>0.22222222222222221</v>
      </c>
      <c r="P139" s="595">
        <f t="shared" si="6"/>
        <v>4.0595948524337275E-3</v>
      </c>
    </row>
    <row r="140" spans="1:16" s="596" customFormat="1">
      <c r="A140" s="587" t="s">
        <v>180</v>
      </c>
      <c r="B140" s="588"/>
      <c r="C140" s="589"/>
      <c r="D140" s="590"/>
      <c r="E140" s="590">
        <v>10</v>
      </c>
      <c r="F140" s="590">
        <v>19</v>
      </c>
      <c r="G140" s="591">
        <v>15</v>
      </c>
      <c r="H140" s="591">
        <v>10</v>
      </c>
      <c r="I140" s="591">
        <v>6</v>
      </c>
      <c r="J140" s="590">
        <v>6</v>
      </c>
      <c r="K140" s="589">
        <v>9</v>
      </c>
      <c r="L140" s="589">
        <v>20</v>
      </c>
      <c r="M140" s="592">
        <v>4</v>
      </c>
      <c r="N140" s="593">
        <f t="shared" si="7"/>
        <v>99</v>
      </c>
      <c r="O140" s="594">
        <f t="shared" si="8"/>
        <v>11</v>
      </c>
      <c r="P140" s="595">
        <f t="shared" si="6"/>
        <v>0.20094994519546952</v>
      </c>
    </row>
    <row r="141" spans="1:16" s="596" customFormat="1">
      <c r="A141" s="587" t="s">
        <v>181</v>
      </c>
      <c r="B141" s="588"/>
      <c r="C141" s="589"/>
      <c r="D141" s="590"/>
      <c r="E141" s="590">
        <v>0</v>
      </c>
      <c r="F141" s="590">
        <v>0</v>
      </c>
      <c r="G141" s="591">
        <v>1</v>
      </c>
      <c r="H141" s="591">
        <v>0</v>
      </c>
      <c r="I141" s="591">
        <v>0</v>
      </c>
      <c r="J141" s="590">
        <v>0</v>
      </c>
      <c r="K141" s="589">
        <v>0</v>
      </c>
      <c r="L141" s="589">
        <v>0</v>
      </c>
      <c r="M141" s="592">
        <v>0</v>
      </c>
      <c r="N141" s="593">
        <f t="shared" si="7"/>
        <v>1</v>
      </c>
      <c r="O141" s="594">
        <f t="shared" si="8"/>
        <v>0.1111111111111111</v>
      </c>
      <c r="P141" s="595">
        <f t="shared" si="6"/>
        <v>2.0297974262168637E-3</v>
      </c>
    </row>
    <row r="142" spans="1:16" s="596" customFormat="1">
      <c r="A142" s="587" t="s">
        <v>182</v>
      </c>
      <c r="B142" s="588"/>
      <c r="C142" s="589"/>
      <c r="D142" s="590"/>
      <c r="E142" s="590">
        <v>22</v>
      </c>
      <c r="F142" s="590">
        <v>22</v>
      </c>
      <c r="G142" s="591">
        <v>12</v>
      </c>
      <c r="H142" s="591">
        <v>44</v>
      </c>
      <c r="I142" s="591">
        <v>75</v>
      </c>
      <c r="J142" s="590">
        <v>82</v>
      </c>
      <c r="K142" s="589">
        <v>44</v>
      </c>
      <c r="L142" s="589">
        <v>68</v>
      </c>
      <c r="M142" s="592">
        <v>37</v>
      </c>
      <c r="N142" s="593">
        <f t="shared" si="7"/>
        <v>406</v>
      </c>
      <c r="O142" s="594">
        <f t="shared" si="8"/>
        <v>45.111111111111114</v>
      </c>
      <c r="P142" s="595">
        <f t="shared" si="6"/>
        <v>0.82409775504404659</v>
      </c>
    </row>
    <row r="143" spans="1:16" s="596" customFormat="1">
      <c r="A143" s="587" t="s">
        <v>183</v>
      </c>
      <c r="B143" s="588"/>
      <c r="C143" s="589"/>
      <c r="D143" s="590"/>
      <c r="E143" s="590">
        <v>3</v>
      </c>
      <c r="F143" s="590">
        <v>1</v>
      </c>
      <c r="G143" s="591">
        <v>8</v>
      </c>
      <c r="H143" s="591">
        <v>0</v>
      </c>
      <c r="I143" s="591">
        <v>2</v>
      </c>
      <c r="J143" s="590">
        <v>0</v>
      </c>
      <c r="K143" s="589">
        <v>1</v>
      </c>
      <c r="L143" s="589">
        <v>2</v>
      </c>
      <c r="M143" s="592">
        <v>3</v>
      </c>
      <c r="N143" s="593">
        <f t="shared" si="7"/>
        <v>20</v>
      </c>
      <c r="O143" s="594">
        <f t="shared" si="8"/>
        <v>2.2222222222222223</v>
      </c>
      <c r="P143" s="595">
        <f t="shared" si="6"/>
        <v>4.0595948524337275E-2</v>
      </c>
    </row>
    <row r="144" spans="1:16" s="596" customFormat="1">
      <c r="A144" s="587" t="s">
        <v>184</v>
      </c>
      <c r="B144" s="588"/>
      <c r="C144" s="589"/>
      <c r="D144" s="590"/>
      <c r="E144" s="590">
        <v>2</v>
      </c>
      <c r="F144" s="590">
        <v>0</v>
      </c>
      <c r="G144" s="591">
        <v>0</v>
      </c>
      <c r="H144" s="591">
        <v>0</v>
      </c>
      <c r="I144" s="591">
        <v>0</v>
      </c>
      <c r="J144" s="590">
        <v>0</v>
      </c>
      <c r="K144" s="589">
        <v>0</v>
      </c>
      <c r="L144" s="589">
        <v>0</v>
      </c>
      <c r="M144" s="592">
        <v>0</v>
      </c>
      <c r="N144" s="593">
        <f t="shared" si="7"/>
        <v>2</v>
      </c>
      <c r="O144" s="594">
        <f t="shared" si="8"/>
        <v>0.22222222222222221</v>
      </c>
      <c r="P144" s="595">
        <f t="shared" si="6"/>
        <v>4.0595948524337275E-3</v>
      </c>
    </row>
    <row r="145" spans="1:16" s="596" customFormat="1">
      <c r="A145" s="587" t="s">
        <v>185</v>
      </c>
      <c r="B145" s="588"/>
      <c r="C145" s="589"/>
      <c r="D145" s="590"/>
      <c r="E145" s="590">
        <v>0</v>
      </c>
      <c r="F145" s="590">
        <v>1</v>
      </c>
      <c r="G145" s="591">
        <v>5</v>
      </c>
      <c r="H145" s="591">
        <v>1</v>
      </c>
      <c r="I145" s="591">
        <v>0</v>
      </c>
      <c r="J145" s="590">
        <v>0</v>
      </c>
      <c r="K145" s="589">
        <v>4</v>
      </c>
      <c r="L145" s="589">
        <v>4</v>
      </c>
      <c r="M145" s="592">
        <v>5</v>
      </c>
      <c r="N145" s="593">
        <f t="shared" si="7"/>
        <v>20</v>
      </c>
      <c r="O145" s="594">
        <f t="shared" si="8"/>
        <v>2.2222222222222223</v>
      </c>
      <c r="P145" s="595">
        <f t="shared" si="6"/>
        <v>4.0595948524337275E-2</v>
      </c>
    </row>
    <row r="146" spans="1:16" s="596" customFormat="1">
      <c r="A146" s="587" t="s">
        <v>186</v>
      </c>
      <c r="B146" s="588"/>
      <c r="C146" s="589"/>
      <c r="D146" s="590"/>
      <c r="E146" s="590">
        <v>7</v>
      </c>
      <c r="F146" s="590">
        <v>16</v>
      </c>
      <c r="G146" s="591">
        <v>14</v>
      </c>
      <c r="H146" s="591">
        <v>23</v>
      </c>
      <c r="I146" s="591">
        <v>17</v>
      </c>
      <c r="J146" s="590">
        <v>4</v>
      </c>
      <c r="K146" s="589">
        <v>8</v>
      </c>
      <c r="L146" s="589">
        <v>12</v>
      </c>
      <c r="M146" s="592">
        <v>13</v>
      </c>
      <c r="N146" s="593">
        <f t="shared" si="7"/>
        <v>114</v>
      </c>
      <c r="O146" s="594">
        <f t="shared" si="8"/>
        <v>12.666666666666666</v>
      </c>
      <c r="P146" s="595">
        <f t="shared" si="6"/>
        <v>0.23139690658872245</v>
      </c>
    </row>
    <row r="147" spans="1:16" s="596" customFormat="1">
      <c r="A147" s="597" t="s">
        <v>580</v>
      </c>
      <c r="B147" s="588"/>
      <c r="C147" s="589"/>
      <c r="D147" s="590"/>
      <c r="E147" s="590">
        <v>17</v>
      </c>
      <c r="F147" s="590">
        <v>16</v>
      </c>
      <c r="G147" s="591">
        <v>20</v>
      </c>
      <c r="H147" s="591">
        <v>2</v>
      </c>
      <c r="I147" s="591">
        <v>3</v>
      </c>
      <c r="J147" s="590">
        <v>0</v>
      </c>
      <c r="K147" s="589">
        <v>0</v>
      </c>
      <c r="L147" s="589">
        <v>0</v>
      </c>
      <c r="M147" s="592">
        <v>0</v>
      </c>
      <c r="N147" s="593">
        <f t="shared" si="7"/>
        <v>58</v>
      </c>
      <c r="O147" s="594">
        <f t="shared" si="8"/>
        <v>6.4444444444444446</v>
      </c>
      <c r="P147" s="595">
        <f t="shared" si="6"/>
        <v>0.11772825072057808</v>
      </c>
    </row>
    <row r="148" spans="1:16" s="596" customFormat="1">
      <c r="A148" s="587" t="s">
        <v>187</v>
      </c>
      <c r="B148" s="588"/>
      <c r="C148" s="589"/>
      <c r="D148" s="590"/>
      <c r="E148" s="590">
        <v>1</v>
      </c>
      <c r="F148" s="590">
        <v>0</v>
      </c>
      <c r="G148" s="591">
        <v>0</v>
      </c>
      <c r="H148" s="591">
        <v>0</v>
      </c>
      <c r="I148" s="591">
        <v>0</v>
      </c>
      <c r="J148" s="590">
        <v>0</v>
      </c>
      <c r="K148" s="589">
        <v>0</v>
      </c>
      <c r="L148" s="589">
        <v>0</v>
      </c>
      <c r="M148" s="592">
        <v>0</v>
      </c>
      <c r="N148" s="593">
        <f t="shared" si="7"/>
        <v>1</v>
      </c>
      <c r="O148" s="594">
        <f t="shared" si="8"/>
        <v>0.1111111111111111</v>
      </c>
      <c r="P148" s="595">
        <f t="shared" si="6"/>
        <v>2.0297974262168637E-3</v>
      </c>
    </row>
    <row r="149" spans="1:16" s="596" customFormat="1">
      <c r="A149" s="587" t="s">
        <v>188</v>
      </c>
      <c r="B149" s="588"/>
      <c r="C149" s="589"/>
      <c r="D149" s="590"/>
      <c r="E149" s="590">
        <v>152</v>
      </c>
      <c r="F149" s="590">
        <v>118</v>
      </c>
      <c r="G149" s="591">
        <v>115</v>
      </c>
      <c r="H149" s="591">
        <v>91</v>
      </c>
      <c r="I149" s="591">
        <v>111</v>
      </c>
      <c r="J149" s="590">
        <v>96</v>
      </c>
      <c r="K149" s="589">
        <v>109</v>
      </c>
      <c r="L149" s="589">
        <v>74</v>
      </c>
      <c r="M149" s="592">
        <v>82</v>
      </c>
      <c r="N149" s="593">
        <f t="shared" si="7"/>
        <v>948</v>
      </c>
      <c r="O149" s="594">
        <f t="shared" si="8"/>
        <v>105.33333333333333</v>
      </c>
      <c r="P149" s="595">
        <f t="shared" si="6"/>
        <v>1.9242479600535867</v>
      </c>
    </row>
    <row r="150" spans="1:16" s="596" customFormat="1">
      <c r="A150" s="587" t="s">
        <v>189</v>
      </c>
      <c r="B150" s="588"/>
      <c r="C150" s="589"/>
      <c r="D150" s="590"/>
      <c r="E150" s="590">
        <v>0</v>
      </c>
      <c r="F150" s="590">
        <v>0</v>
      </c>
      <c r="G150" s="591">
        <v>0</v>
      </c>
      <c r="H150" s="591">
        <v>0</v>
      </c>
      <c r="I150" s="591">
        <v>0</v>
      </c>
      <c r="J150" s="590">
        <v>0</v>
      </c>
      <c r="K150" s="589">
        <v>0</v>
      </c>
      <c r="L150" s="589">
        <v>0</v>
      </c>
      <c r="M150" s="592">
        <v>0</v>
      </c>
      <c r="N150" s="593">
        <f t="shared" si="7"/>
        <v>0</v>
      </c>
      <c r="O150" s="594">
        <f t="shared" si="8"/>
        <v>0</v>
      </c>
      <c r="P150" s="595">
        <f t="shared" si="6"/>
        <v>0</v>
      </c>
    </row>
    <row r="151" spans="1:16" s="596" customFormat="1">
      <c r="A151" s="614" t="s">
        <v>563</v>
      </c>
      <c r="B151" s="588"/>
      <c r="C151" s="589"/>
      <c r="D151" s="590"/>
      <c r="E151" s="590">
        <v>93</v>
      </c>
      <c r="F151" s="590">
        <v>108</v>
      </c>
      <c r="G151" s="591">
        <v>170</v>
      </c>
      <c r="H151" s="591">
        <v>130</v>
      </c>
      <c r="I151" s="591">
        <v>178</v>
      </c>
      <c r="J151" s="590">
        <v>141</v>
      </c>
      <c r="K151" s="589">
        <v>154</v>
      </c>
      <c r="L151" s="589">
        <v>80</v>
      </c>
      <c r="M151" s="592">
        <v>143</v>
      </c>
      <c r="N151" s="593">
        <f t="shared" si="7"/>
        <v>1197</v>
      </c>
      <c r="O151" s="594">
        <f t="shared" si="8"/>
        <v>133</v>
      </c>
      <c r="P151" s="595">
        <f t="shared" si="6"/>
        <v>2.4296675191815855</v>
      </c>
    </row>
    <row r="152" spans="1:16" s="596" customFormat="1">
      <c r="A152" s="587" t="s">
        <v>190</v>
      </c>
      <c r="B152" s="588"/>
      <c r="C152" s="589"/>
      <c r="D152" s="590"/>
      <c r="E152" s="590">
        <v>0</v>
      </c>
      <c r="F152" s="590">
        <v>0</v>
      </c>
      <c r="G152" s="591">
        <v>0</v>
      </c>
      <c r="H152" s="591">
        <v>0</v>
      </c>
      <c r="I152" s="591">
        <v>0</v>
      </c>
      <c r="J152" s="590">
        <v>0</v>
      </c>
      <c r="K152" s="589">
        <v>0</v>
      </c>
      <c r="L152" s="589">
        <v>0</v>
      </c>
      <c r="M152" s="592">
        <v>0</v>
      </c>
      <c r="N152" s="593">
        <f t="shared" si="7"/>
        <v>0</v>
      </c>
      <c r="O152" s="594">
        <f t="shared" si="8"/>
        <v>0</v>
      </c>
      <c r="P152" s="595">
        <f t="shared" si="6"/>
        <v>0</v>
      </c>
    </row>
    <row r="153" spans="1:16" s="596" customFormat="1">
      <c r="A153" s="587" t="s">
        <v>191</v>
      </c>
      <c r="B153" s="588"/>
      <c r="C153" s="589"/>
      <c r="D153" s="590"/>
      <c r="E153" s="590">
        <v>0</v>
      </c>
      <c r="F153" s="590">
        <v>0</v>
      </c>
      <c r="G153" s="591">
        <v>1</v>
      </c>
      <c r="H153" s="591">
        <v>0</v>
      </c>
      <c r="I153" s="591">
        <v>1</v>
      </c>
      <c r="J153" s="590">
        <v>0</v>
      </c>
      <c r="K153" s="589">
        <v>0</v>
      </c>
      <c r="L153" s="589">
        <v>0</v>
      </c>
      <c r="M153" s="592">
        <v>0</v>
      </c>
      <c r="N153" s="593">
        <f t="shared" si="7"/>
        <v>2</v>
      </c>
      <c r="O153" s="594">
        <f t="shared" si="8"/>
        <v>0.22222222222222221</v>
      </c>
      <c r="P153" s="595">
        <f t="shared" si="6"/>
        <v>4.0595948524337275E-3</v>
      </c>
    </row>
    <row r="154" spans="1:16" s="596" customFormat="1">
      <c r="A154" s="587" t="s">
        <v>192</v>
      </c>
      <c r="B154" s="588"/>
      <c r="C154" s="589"/>
      <c r="D154" s="590"/>
      <c r="E154" s="590">
        <v>5</v>
      </c>
      <c r="F154" s="590">
        <v>4</v>
      </c>
      <c r="G154" s="591">
        <v>3</v>
      </c>
      <c r="H154" s="591">
        <v>1</v>
      </c>
      <c r="I154" s="591">
        <v>6</v>
      </c>
      <c r="J154" s="590">
        <v>2</v>
      </c>
      <c r="K154" s="589">
        <v>1</v>
      </c>
      <c r="L154" s="589">
        <v>4</v>
      </c>
      <c r="M154" s="592">
        <v>1</v>
      </c>
      <c r="N154" s="593">
        <f t="shared" si="7"/>
        <v>27</v>
      </c>
      <c r="O154" s="594">
        <f t="shared" si="8"/>
        <v>3</v>
      </c>
      <c r="P154" s="595">
        <f t="shared" si="6"/>
        <v>5.4804530507855317E-2</v>
      </c>
    </row>
    <row r="155" spans="1:16" s="596" customFormat="1">
      <c r="A155" s="587" t="s">
        <v>193</v>
      </c>
      <c r="B155" s="588"/>
      <c r="C155" s="589"/>
      <c r="D155" s="590"/>
      <c r="E155" s="590">
        <v>0</v>
      </c>
      <c r="F155" s="590">
        <v>0</v>
      </c>
      <c r="G155" s="591">
        <v>0</v>
      </c>
      <c r="H155" s="591">
        <v>0</v>
      </c>
      <c r="I155" s="591">
        <v>0</v>
      </c>
      <c r="J155" s="590">
        <v>0</v>
      </c>
      <c r="K155" s="589">
        <v>1</v>
      </c>
      <c r="L155" s="589">
        <v>1</v>
      </c>
      <c r="M155" s="592">
        <v>1</v>
      </c>
      <c r="N155" s="593">
        <f t="shared" si="7"/>
        <v>3</v>
      </c>
      <c r="O155" s="594">
        <f t="shared" si="8"/>
        <v>0.33333333333333331</v>
      </c>
      <c r="P155" s="595">
        <f t="shared" si="6"/>
        <v>6.0893922786505903E-3</v>
      </c>
    </row>
    <row r="156" spans="1:16" s="596" customFormat="1">
      <c r="A156" s="587" t="s">
        <v>194</v>
      </c>
      <c r="B156" s="588"/>
      <c r="C156" s="589"/>
      <c r="D156" s="590"/>
      <c r="E156" s="590">
        <v>30</v>
      </c>
      <c r="F156" s="590">
        <v>40</v>
      </c>
      <c r="G156" s="591">
        <v>19</v>
      </c>
      <c r="H156" s="591">
        <v>17</v>
      </c>
      <c r="I156" s="591">
        <v>23</v>
      </c>
      <c r="J156" s="590">
        <v>23</v>
      </c>
      <c r="K156" s="589">
        <v>29</v>
      </c>
      <c r="L156" s="589">
        <v>25</v>
      </c>
      <c r="M156" s="592">
        <v>29</v>
      </c>
      <c r="N156" s="593">
        <f t="shared" si="7"/>
        <v>235</v>
      </c>
      <c r="O156" s="594">
        <f t="shared" si="8"/>
        <v>26.111111111111111</v>
      </c>
      <c r="P156" s="595">
        <f t="shared" si="6"/>
        <v>0.47700239516096299</v>
      </c>
    </row>
    <row r="157" spans="1:16" s="596" customFormat="1">
      <c r="A157" s="587" t="s">
        <v>195</v>
      </c>
      <c r="B157" s="588"/>
      <c r="C157" s="589"/>
      <c r="D157" s="590"/>
      <c r="E157" s="590">
        <v>17</v>
      </c>
      <c r="F157" s="590">
        <v>12</v>
      </c>
      <c r="G157" s="591">
        <v>13</v>
      </c>
      <c r="H157" s="591">
        <v>46</v>
      </c>
      <c r="I157" s="591">
        <v>36</v>
      </c>
      <c r="J157" s="590">
        <v>5</v>
      </c>
      <c r="K157" s="589">
        <v>12</v>
      </c>
      <c r="L157" s="589">
        <v>19</v>
      </c>
      <c r="M157" s="592">
        <v>15</v>
      </c>
      <c r="N157" s="593">
        <f t="shared" si="7"/>
        <v>175</v>
      </c>
      <c r="O157" s="594">
        <f t="shared" si="8"/>
        <v>19.444444444444443</v>
      </c>
      <c r="P157" s="595">
        <f t="shared" si="6"/>
        <v>0.35521454958795112</v>
      </c>
    </row>
    <row r="158" spans="1:16" s="596" customFormat="1">
      <c r="A158" s="587" t="s">
        <v>196</v>
      </c>
      <c r="B158" s="588"/>
      <c r="C158" s="589"/>
      <c r="D158" s="590"/>
      <c r="E158" s="590">
        <v>0</v>
      </c>
      <c r="F158" s="590">
        <v>0</v>
      </c>
      <c r="G158" s="591">
        <v>0</v>
      </c>
      <c r="H158" s="591">
        <v>0</v>
      </c>
      <c r="I158" s="591">
        <v>0</v>
      </c>
      <c r="J158" s="590">
        <v>0</v>
      </c>
      <c r="K158" s="589">
        <v>0</v>
      </c>
      <c r="L158" s="589">
        <v>0</v>
      </c>
      <c r="M158" s="592">
        <v>0</v>
      </c>
      <c r="N158" s="593">
        <f t="shared" si="7"/>
        <v>0</v>
      </c>
      <c r="O158" s="594">
        <f t="shared" si="8"/>
        <v>0</v>
      </c>
      <c r="P158" s="595">
        <f t="shared" si="6"/>
        <v>0</v>
      </c>
    </row>
    <row r="159" spans="1:16" s="596" customFormat="1">
      <c r="A159" s="587" t="s">
        <v>197</v>
      </c>
      <c r="B159" s="588"/>
      <c r="C159" s="589"/>
      <c r="D159" s="590"/>
      <c r="E159" s="590">
        <v>1</v>
      </c>
      <c r="F159" s="590">
        <v>0</v>
      </c>
      <c r="G159" s="591">
        <v>2</v>
      </c>
      <c r="H159" s="591">
        <v>1</v>
      </c>
      <c r="I159" s="591">
        <v>1</v>
      </c>
      <c r="J159" s="590">
        <v>1</v>
      </c>
      <c r="K159" s="589">
        <v>0</v>
      </c>
      <c r="L159" s="589">
        <v>0</v>
      </c>
      <c r="M159" s="592">
        <v>1</v>
      </c>
      <c r="N159" s="593">
        <f t="shared" si="7"/>
        <v>7</v>
      </c>
      <c r="O159" s="594">
        <f t="shared" si="8"/>
        <v>0.77777777777777779</v>
      </c>
      <c r="P159" s="595">
        <f t="shared" si="6"/>
        <v>1.4208581983518044E-2</v>
      </c>
    </row>
    <row r="160" spans="1:16" s="596" customFormat="1">
      <c r="A160" s="587" t="s">
        <v>198</v>
      </c>
      <c r="B160" s="588"/>
      <c r="C160" s="589"/>
      <c r="D160" s="590"/>
      <c r="E160" s="590">
        <v>3</v>
      </c>
      <c r="F160" s="590">
        <v>5</v>
      </c>
      <c r="G160" s="591">
        <v>3</v>
      </c>
      <c r="H160" s="591">
        <v>0</v>
      </c>
      <c r="I160" s="591">
        <v>3</v>
      </c>
      <c r="J160" s="590">
        <v>2</v>
      </c>
      <c r="K160" s="589">
        <v>3</v>
      </c>
      <c r="L160" s="589">
        <v>1</v>
      </c>
      <c r="M160" s="592">
        <v>2</v>
      </c>
      <c r="N160" s="593">
        <f t="shared" si="7"/>
        <v>22</v>
      </c>
      <c r="O160" s="594">
        <f t="shared" si="8"/>
        <v>2.4444444444444446</v>
      </c>
      <c r="P160" s="595">
        <f t="shared" si="6"/>
        <v>4.4655543376770995E-2</v>
      </c>
    </row>
    <row r="161" spans="1:16" s="596" customFormat="1">
      <c r="A161" s="614" t="s">
        <v>199</v>
      </c>
      <c r="B161" s="588"/>
      <c r="C161" s="589"/>
      <c r="D161" s="590"/>
      <c r="E161" s="590">
        <v>59</v>
      </c>
      <c r="F161" s="590">
        <v>36</v>
      </c>
      <c r="G161" s="591">
        <v>53</v>
      </c>
      <c r="H161" s="591">
        <v>35</v>
      </c>
      <c r="I161" s="591">
        <v>46</v>
      </c>
      <c r="J161" s="590">
        <v>54</v>
      </c>
      <c r="K161" s="589">
        <v>104</v>
      </c>
      <c r="L161" s="589">
        <v>72</v>
      </c>
      <c r="M161" s="592">
        <v>84</v>
      </c>
      <c r="N161" s="593">
        <f t="shared" si="7"/>
        <v>543</v>
      </c>
      <c r="O161" s="594">
        <f t="shared" si="8"/>
        <v>60.333333333333336</v>
      </c>
      <c r="P161" s="595">
        <f t="shared" si="6"/>
        <v>1.1021800024357571</v>
      </c>
    </row>
    <row r="162" spans="1:16" s="596" customFormat="1">
      <c r="A162" s="587" t="s">
        <v>200</v>
      </c>
      <c r="B162" s="588"/>
      <c r="C162" s="589"/>
      <c r="D162" s="590"/>
      <c r="E162" s="590">
        <v>1</v>
      </c>
      <c r="F162" s="590">
        <v>2</v>
      </c>
      <c r="G162" s="591">
        <v>0</v>
      </c>
      <c r="H162" s="591">
        <v>0</v>
      </c>
      <c r="I162" s="591">
        <v>0</v>
      </c>
      <c r="J162" s="590">
        <v>0</v>
      </c>
      <c r="K162" s="589">
        <v>0</v>
      </c>
      <c r="L162" s="589">
        <v>1</v>
      </c>
      <c r="M162" s="592">
        <v>0</v>
      </c>
      <c r="N162" s="593">
        <f t="shared" si="7"/>
        <v>4</v>
      </c>
      <c r="O162" s="594">
        <f t="shared" si="8"/>
        <v>0.44444444444444442</v>
      </c>
      <c r="P162" s="595">
        <f t="shared" si="6"/>
        <v>8.1191897048674549E-3</v>
      </c>
    </row>
    <row r="163" spans="1:16" s="596" customFormat="1">
      <c r="A163" s="614" t="s">
        <v>209</v>
      </c>
      <c r="B163" s="588"/>
      <c r="C163" s="589"/>
      <c r="D163" s="590"/>
      <c r="E163" s="590">
        <v>7</v>
      </c>
      <c r="F163" s="590">
        <v>20</v>
      </c>
      <c r="G163" s="591">
        <v>17</v>
      </c>
      <c r="H163" s="591">
        <v>10</v>
      </c>
      <c r="I163" s="591">
        <v>13</v>
      </c>
      <c r="J163" s="590">
        <v>20</v>
      </c>
      <c r="K163" s="589">
        <v>11</v>
      </c>
      <c r="L163" s="589">
        <v>12</v>
      </c>
      <c r="M163" s="592">
        <v>9</v>
      </c>
      <c r="N163" s="593">
        <f t="shared" si="7"/>
        <v>119</v>
      </c>
      <c r="O163" s="594">
        <f t="shared" si="8"/>
        <v>13.222222222222221</v>
      </c>
      <c r="P163" s="595">
        <f t="shared" si="6"/>
        <v>0.24154589371980675</v>
      </c>
    </row>
    <row r="164" spans="1:16" s="596" customFormat="1">
      <c r="A164" s="587" t="s">
        <v>201</v>
      </c>
      <c r="B164" s="588"/>
      <c r="C164" s="589"/>
      <c r="D164" s="590"/>
      <c r="E164" s="590">
        <v>0</v>
      </c>
      <c r="F164" s="590">
        <v>0</v>
      </c>
      <c r="G164" s="591">
        <v>2</v>
      </c>
      <c r="H164" s="591">
        <v>1</v>
      </c>
      <c r="I164" s="591">
        <v>0</v>
      </c>
      <c r="J164" s="590">
        <v>2</v>
      </c>
      <c r="K164" s="589">
        <v>0</v>
      </c>
      <c r="L164" s="589">
        <v>0</v>
      </c>
      <c r="M164" s="592">
        <v>4</v>
      </c>
      <c r="N164" s="593">
        <f t="shared" si="7"/>
        <v>9</v>
      </c>
      <c r="O164" s="594">
        <f t="shared" si="8"/>
        <v>1</v>
      </c>
      <c r="P164" s="595">
        <f t="shared" si="6"/>
        <v>1.826817683595177E-2</v>
      </c>
    </row>
    <row r="165" spans="1:16" s="596" customFormat="1">
      <c r="A165" s="587" t="s">
        <v>202</v>
      </c>
      <c r="B165" s="588"/>
      <c r="C165" s="589"/>
      <c r="D165" s="590"/>
      <c r="E165" s="590">
        <v>0</v>
      </c>
      <c r="F165" s="590">
        <v>4</v>
      </c>
      <c r="G165" s="591">
        <v>1</v>
      </c>
      <c r="H165" s="591">
        <v>5</v>
      </c>
      <c r="I165" s="591">
        <v>1</v>
      </c>
      <c r="J165" s="590">
        <v>0</v>
      </c>
      <c r="K165" s="589">
        <v>4</v>
      </c>
      <c r="L165" s="589">
        <v>5</v>
      </c>
      <c r="M165" s="592">
        <v>0</v>
      </c>
      <c r="N165" s="593">
        <f t="shared" si="7"/>
        <v>20</v>
      </c>
      <c r="O165" s="594">
        <f t="shared" si="8"/>
        <v>2.2222222222222223</v>
      </c>
      <c r="P165" s="595">
        <f t="shared" si="6"/>
        <v>4.0595948524337275E-2</v>
      </c>
    </row>
    <row r="166" spans="1:16" s="596" customFormat="1">
      <c r="A166" s="587" t="s">
        <v>203</v>
      </c>
      <c r="B166" s="588"/>
      <c r="C166" s="589"/>
      <c r="D166" s="590"/>
      <c r="E166" s="590">
        <v>0</v>
      </c>
      <c r="F166" s="590">
        <v>1</v>
      </c>
      <c r="G166" s="591">
        <v>0</v>
      </c>
      <c r="H166" s="591">
        <v>0</v>
      </c>
      <c r="I166" s="591">
        <v>0</v>
      </c>
      <c r="J166" s="590">
        <v>0</v>
      </c>
      <c r="K166" s="589">
        <v>0</v>
      </c>
      <c r="L166" s="589">
        <v>0</v>
      </c>
      <c r="M166" s="592">
        <v>0</v>
      </c>
      <c r="N166" s="593">
        <f t="shared" si="7"/>
        <v>1</v>
      </c>
      <c r="O166" s="594">
        <f t="shared" si="8"/>
        <v>0.1111111111111111</v>
      </c>
      <c r="P166" s="595">
        <f t="shared" si="6"/>
        <v>2.0297974262168637E-3</v>
      </c>
    </row>
    <row r="167" spans="1:16" s="596" customFormat="1">
      <c r="A167" s="587" t="s">
        <v>204</v>
      </c>
      <c r="B167" s="588"/>
      <c r="C167" s="589"/>
      <c r="D167" s="590"/>
      <c r="E167" s="590">
        <v>0</v>
      </c>
      <c r="F167" s="590">
        <v>0</v>
      </c>
      <c r="G167" s="591">
        <v>0</v>
      </c>
      <c r="H167" s="591">
        <v>0</v>
      </c>
      <c r="I167" s="591">
        <v>0</v>
      </c>
      <c r="J167" s="590">
        <v>0</v>
      </c>
      <c r="K167" s="589">
        <v>0</v>
      </c>
      <c r="L167" s="589">
        <v>0</v>
      </c>
      <c r="M167" s="592">
        <v>0</v>
      </c>
      <c r="N167" s="593">
        <f t="shared" si="7"/>
        <v>0</v>
      </c>
      <c r="O167" s="594">
        <f t="shared" si="8"/>
        <v>0</v>
      </c>
      <c r="P167" s="595">
        <f t="shared" si="6"/>
        <v>0</v>
      </c>
    </row>
    <row r="168" spans="1:16" s="596" customFormat="1">
      <c r="A168" s="587" t="s">
        <v>205</v>
      </c>
      <c r="B168" s="588"/>
      <c r="C168" s="589"/>
      <c r="D168" s="590"/>
      <c r="E168" s="590">
        <v>6</v>
      </c>
      <c r="F168" s="590">
        <v>5</v>
      </c>
      <c r="G168" s="591">
        <v>11</v>
      </c>
      <c r="H168" s="591">
        <v>5</v>
      </c>
      <c r="I168" s="591">
        <v>5</v>
      </c>
      <c r="J168" s="590">
        <v>0</v>
      </c>
      <c r="K168" s="589">
        <v>4</v>
      </c>
      <c r="L168" s="589">
        <v>1</v>
      </c>
      <c r="M168" s="592">
        <v>1</v>
      </c>
      <c r="N168" s="593">
        <f t="shared" si="7"/>
        <v>38</v>
      </c>
      <c r="O168" s="594">
        <f t="shared" si="8"/>
        <v>4.2222222222222223</v>
      </c>
      <c r="P168" s="595">
        <f t="shared" si="6"/>
        <v>7.7132302196240815E-2</v>
      </c>
    </row>
    <row r="169" spans="1:16" s="596" customFormat="1">
      <c r="A169" s="614" t="s">
        <v>206</v>
      </c>
      <c r="B169" s="588"/>
      <c r="C169" s="589"/>
      <c r="D169" s="590"/>
      <c r="E169" s="590">
        <v>70</v>
      </c>
      <c r="F169" s="590">
        <v>70</v>
      </c>
      <c r="G169" s="591">
        <v>132</v>
      </c>
      <c r="H169" s="591">
        <v>76</v>
      </c>
      <c r="I169" s="591">
        <v>62</v>
      </c>
      <c r="J169" s="590">
        <v>89</v>
      </c>
      <c r="K169" s="589">
        <v>120</v>
      </c>
      <c r="L169" s="589">
        <v>131</v>
      </c>
      <c r="M169" s="592">
        <v>105</v>
      </c>
      <c r="N169" s="593">
        <f t="shared" si="7"/>
        <v>855</v>
      </c>
      <c r="O169" s="594">
        <f t="shared" si="8"/>
        <v>95</v>
      </c>
      <c r="P169" s="595">
        <f t="shared" si="6"/>
        <v>1.7354767994154183</v>
      </c>
    </row>
    <row r="170" spans="1:16" s="596" customFormat="1">
      <c r="A170" s="614" t="s">
        <v>207</v>
      </c>
      <c r="B170" s="588"/>
      <c r="C170" s="589"/>
      <c r="D170" s="590"/>
      <c r="E170" s="590">
        <v>4</v>
      </c>
      <c r="F170" s="590">
        <v>8</v>
      </c>
      <c r="G170" s="591">
        <v>1</v>
      </c>
      <c r="H170" s="591">
        <v>0</v>
      </c>
      <c r="I170" s="591">
        <v>4</v>
      </c>
      <c r="J170" s="590">
        <v>1</v>
      </c>
      <c r="K170" s="589">
        <v>1</v>
      </c>
      <c r="L170" s="589">
        <v>1</v>
      </c>
      <c r="M170" s="592">
        <v>1</v>
      </c>
      <c r="N170" s="593">
        <f t="shared" si="7"/>
        <v>21</v>
      </c>
      <c r="O170" s="594">
        <f t="shared" si="8"/>
        <v>2.3333333333333335</v>
      </c>
      <c r="P170" s="595">
        <f t="shared" si="6"/>
        <v>4.2625745950554135E-2</v>
      </c>
    </row>
    <row r="171" spans="1:16" s="596" customFormat="1">
      <c r="A171" s="614" t="s">
        <v>208</v>
      </c>
      <c r="B171" s="588"/>
      <c r="C171" s="589"/>
      <c r="D171" s="590"/>
      <c r="E171" s="590">
        <v>55</v>
      </c>
      <c r="F171" s="590">
        <v>15</v>
      </c>
      <c r="G171" s="591">
        <v>28</v>
      </c>
      <c r="H171" s="591">
        <v>12</v>
      </c>
      <c r="I171" s="591">
        <v>15</v>
      </c>
      <c r="J171" s="590">
        <v>11</v>
      </c>
      <c r="K171" s="589">
        <v>16</v>
      </c>
      <c r="L171" s="589">
        <v>15</v>
      </c>
      <c r="M171" s="592">
        <v>19</v>
      </c>
      <c r="N171" s="593">
        <f t="shared" si="7"/>
        <v>186</v>
      </c>
      <c r="O171" s="594">
        <f t="shared" si="8"/>
        <v>20.666666666666668</v>
      </c>
      <c r="P171" s="595">
        <f t="shared" si="6"/>
        <v>0.37754232127633663</v>
      </c>
    </row>
    <row r="172" spans="1:16" s="596" customFormat="1">
      <c r="A172" s="614" t="s">
        <v>210</v>
      </c>
      <c r="B172" s="588"/>
      <c r="C172" s="589"/>
      <c r="D172" s="590"/>
      <c r="E172" s="590">
        <v>0</v>
      </c>
      <c r="F172" s="590">
        <v>0</v>
      </c>
      <c r="G172" s="591">
        <v>0</v>
      </c>
      <c r="H172" s="591">
        <v>0</v>
      </c>
      <c r="I172" s="591">
        <v>0</v>
      </c>
      <c r="J172" s="590">
        <v>0</v>
      </c>
      <c r="K172" s="589">
        <v>0</v>
      </c>
      <c r="L172" s="589">
        <v>0</v>
      </c>
      <c r="M172" s="592">
        <v>0</v>
      </c>
      <c r="N172" s="593">
        <f t="shared" si="7"/>
        <v>0</v>
      </c>
      <c r="O172" s="594">
        <f t="shared" si="8"/>
        <v>0</v>
      </c>
      <c r="P172" s="595">
        <f t="shared" si="6"/>
        <v>0</v>
      </c>
    </row>
    <row r="173" spans="1:16" s="596" customFormat="1">
      <c r="A173" s="614" t="s">
        <v>211</v>
      </c>
      <c r="B173" s="588"/>
      <c r="C173" s="589"/>
      <c r="D173" s="590"/>
      <c r="E173" s="590">
        <v>50</v>
      </c>
      <c r="F173" s="590">
        <v>50</v>
      </c>
      <c r="G173" s="591">
        <v>56</v>
      </c>
      <c r="H173" s="591">
        <v>42</v>
      </c>
      <c r="I173" s="591">
        <v>54</v>
      </c>
      <c r="J173" s="590">
        <v>37</v>
      </c>
      <c r="K173" s="589">
        <v>55</v>
      </c>
      <c r="L173" s="589">
        <v>44</v>
      </c>
      <c r="M173" s="592">
        <v>39</v>
      </c>
      <c r="N173" s="593">
        <f t="shared" si="7"/>
        <v>427</v>
      </c>
      <c r="O173" s="594">
        <f t="shared" si="8"/>
        <v>47.444444444444443</v>
      </c>
      <c r="P173" s="595">
        <f t="shared" si="6"/>
        <v>0.86672350099460083</v>
      </c>
    </row>
    <row r="174" spans="1:16" s="596" customFormat="1">
      <c r="A174" s="587" t="s">
        <v>212</v>
      </c>
      <c r="B174" s="588"/>
      <c r="C174" s="589"/>
      <c r="D174" s="590"/>
      <c r="E174" s="590">
        <v>2</v>
      </c>
      <c r="F174" s="590">
        <v>0</v>
      </c>
      <c r="G174" s="591">
        <v>0</v>
      </c>
      <c r="H174" s="591">
        <v>1</v>
      </c>
      <c r="I174" s="591">
        <v>0</v>
      </c>
      <c r="J174" s="590">
        <v>0</v>
      </c>
      <c r="K174" s="589">
        <v>0</v>
      </c>
      <c r="L174" s="589">
        <v>0</v>
      </c>
      <c r="M174" s="592">
        <v>0</v>
      </c>
      <c r="N174" s="593">
        <f t="shared" si="7"/>
        <v>3</v>
      </c>
      <c r="O174" s="594">
        <f t="shared" si="8"/>
        <v>0.33333333333333331</v>
      </c>
      <c r="P174" s="595">
        <f t="shared" si="6"/>
        <v>6.0893922786505903E-3</v>
      </c>
    </row>
    <row r="175" spans="1:16" s="245" customFormat="1">
      <c r="A175" s="587" t="s">
        <v>213</v>
      </c>
      <c r="B175" s="588"/>
      <c r="C175" s="589"/>
      <c r="D175" s="590"/>
      <c r="E175" s="590">
        <v>2</v>
      </c>
      <c r="F175" s="590">
        <v>1</v>
      </c>
      <c r="G175" s="591">
        <v>1</v>
      </c>
      <c r="H175" s="591">
        <v>2</v>
      </c>
      <c r="I175" s="591">
        <v>0</v>
      </c>
      <c r="J175" s="590">
        <v>0</v>
      </c>
      <c r="K175" s="589">
        <v>0</v>
      </c>
      <c r="L175" s="589">
        <v>0</v>
      </c>
      <c r="M175" s="592">
        <v>0</v>
      </c>
      <c r="N175" s="593">
        <f t="shared" si="7"/>
        <v>6</v>
      </c>
      <c r="O175" s="594">
        <f t="shared" si="8"/>
        <v>0.66666666666666663</v>
      </c>
      <c r="P175" s="595">
        <f t="shared" si="6"/>
        <v>1.2178784557301181E-2</v>
      </c>
    </row>
    <row r="176" spans="1:16" s="596" customFormat="1">
      <c r="A176" s="587" t="s">
        <v>214</v>
      </c>
      <c r="B176" s="588"/>
      <c r="C176" s="589"/>
      <c r="D176" s="590"/>
      <c r="E176" s="590">
        <v>0</v>
      </c>
      <c r="F176" s="590">
        <v>0</v>
      </c>
      <c r="G176" s="591">
        <v>0</v>
      </c>
      <c r="H176" s="591">
        <v>0</v>
      </c>
      <c r="I176" s="591">
        <v>0</v>
      </c>
      <c r="J176" s="590">
        <v>0</v>
      </c>
      <c r="K176" s="589">
        <v>0</v>
      </c>
      <c r="L176" s="589">
        <v>0</v>
      </c>
      <c r="M176" s="592">
        <v>0</v>
      </c>
      <c r="N176" s="593">
        <f t="shared" si="7"/>
        <v>0</v>
      </c>
      <c r="O176" s="594">
        <f t="shared" si="8"/>
        <v>0</v>
      </c>
      <c r="P176" s="595">
        <f t="shared" si="6"/>
        <v>0</v>
      </c>
    </row>
    <row r="177" spans="1:16" s="596" customFormat="1">
      <c r="A177" s="384" t="s">
        <v>215</v>
      </c>
      <c r="B177" s="382"/>
      <c r="C177" s="378"/>
      <c r="D177" s="377"/>
      <c r="E177" s="377">
        <v>26</v>
      </c>
      <c r="F177" s="377">
        <v>44</v>
      </c>
      <c r="G177" s="377">
        <v>40</v>
      </c>
      <c r="H177" s="377">
        <v>27</v>
      </c>
      <c r="I177" s="377">
        <v>14</v>
      </c>
      <c r="J177" s="377">
        <v>40</v>
      </c>
      <c r="K177" s="378">
        <v>30</v>
      </c>
      <c r="L177" s="378">
        <v>31</v>
      </c>
      <c r="M177" s="592">
        <v>30</v>
      </c>
      <c r="N177" s="344">
        <f t="shared" si="7"/>
        <v>282</v>
      </c>
      <c r="O177" s="345">
        <f t="shared" si="8"/>
        <v>31.333333333333332</v>
      </c>
      <c r="P177" s="246">
        <f t="shared" si="6"/>
        <v>0.5724028741931555</v>
      </c>
    </row>
    <row r="178" spans="1:16" s="596" customFormat="1">
      <c r="A178" s="614" t="s">
        <v>216</v>
      </c>
      <c r="B178" s="588"/>
      <c r="C178" s="589"/>
      <c r="D178" s="590"/>
      <c r="E178" s="590">
        <v>0</v>
      </c>
      <c r="F178" s="590">
        <v>0</v>
      </c>
      <c r="G178" s="591">
        <v>0</v>
      </c>
      <c r="H178" s="591">
        <v>0</v>
      </c>
      <c r="I178" s="591">
        <v>0</v>
      </c>
      <c r="J178" s="590">
        <v>0</v>
      </c>
      <c r="K178" s="589">
        <v>0</v>
      </c>
      <c r="L178" s="589">
        <v>0</v>
      </c>
      <c r="M178" s="592">
        <v>0</v>
      </c>
      <c r="N178" s="593">
        <f t="shared" si="7"/>
        <v>0</v>
      </c>
      <c r="O178" s="594">
        <f t="shared" si="8"/>
        <v>0</v>
      </c>
      <c r="P178" s="595">
        <f t="shared" si="6"/>
        <v>0</v>
      </c>
    </row>
    <row r="179" spans="1:16" s="596" customFormat="1">
      <c r="A179" s="587" t="s">
        <v>217</v>
      </c>
      <c r="B179" s="588"/>
      <c r="C179" s="589"/>
      <c r="D179" s="590"/>
      <c r="E179" s="590">
        <v>4</v>
      </c>
      <c r="F179" s="590">
        <v>8</v>
      </c>
      <c r="G179" s="591">
        <v>8</v>
      </c>
      <c r="H179" s="591">
        <v>2</v>
      </c>
      <c r="I179" s="591">
        <v>2</v>
      </c>
      <c r="J179" s="590">
        <v>6</v>
      </c>
      <c r="K179" s="589">
        <v>10</v>
      </c>
      <c r="L179" s="589">
        <v>45</v>
      </c>
      <c r="M179" s="592">
        <v>85</v>
      </c>
      <c r="N179" s="593">
        <f t="shared" si="7"/>
        <v>170</v>
      </c>
      <c r="O179" s="594">
        <f t="shared" si="8"/>
        <v>18.888888888888889</v>
      </c>
      <c r="P179" s="595">
        <f t="shared" si="6"/>
        <v>0.34506556245686681</v>
      </c>
    </row>
    <row r="180" spans="1:16" s="596" customFormat="1">
      <c r="A180" s="587" t="s">
        <v>218</v>
      </c>
      <c r="B180" s="588"/>
      <c r="C180" s="589"/>
      <c r="D180" s="590"/>
      <c r="E180" s="590">
        <v>61</v>
      </c>
      <c r="F180" s="590">
        <v>73</v>
      </c>
      <c r="G180" s="591">
        <v>51</v>
      </c>
      <c r="H180" s="591">
        <v>51</v>
      </c>
      <c r="I180" s="591">
        <v>70</v>
      </c>
      <c r="J180" s="590">
        <v>102</v>
      </c>
      <c r="K180" s="589">
        <v>210</v>
      </c>
      <c r="L180" s="589">
        <v>298</v>
      </c>
      <c r="M180" s="592">
        <v>232</v>
      </c>
      <c r="N180" s="593">
        <f t="shared" si="7"/>
        <v>1148</v>
      </c>
      <c r="O180" s="594">
        <f t="shared" si="8"/>
        <v>127.55555555555556</v>
      </c>
      <c r="P180" s="595">
        <f t="shared" si="6"/>
        <v>2.3302074452969594</v>
      </c>
    </row>
    <row r="181" spans="1:16" s="596" customFormat="1">
      <c r="A181" s="616" t="s">
        <v>219</v>
      </c>
      <c r="B181" s="588"/>
      <c r="C181" s="589"/>
      <c r="D181" s="590"/>
      <c r="E181" s="590">
        <v>1</v>
      </c>
      <c r="F181" s="590">
        <v>2</v>
      </c>
      <c r="G181" s="591">
        <v>1</v>
      </c>
      <c r="H181" s="591">
        <v>1</v>
      </c>
      <c r="I181" s="591">
        <v>3</v>
      </c>
      <c r="J181" s="590">
        <v>0</v>
      </c>
      <c r="K181" s="589">
        <v>4</v>
      </c>
      <c r="L181" s="589">
        <v>0</v>
      </c>
      <c r="M181" s="592">
        <v>4</v>
      </c>
      <c r="N181" s="593">
        <f t="shared" si="7"/>
        <v>16</v>
      </c>
      <c r="O181" s="594">
        <f t="shared" si="8"/>
        <v>1.7777777777777777</v>
      </c>
      <c r="P181" s="595">
        <f t="shared" si="6"/>
        <v>3.247675881946982E-2</v>
      </c>
    </row>
    <row r="182" spans="1:16" s="596" customFormat="1">
      <c r="A182" s="615" t="s">
        <v>220</v>
      </c>
      <c r="B182" s="588"/>
      <c r="C182" s="589"/>
      <c r="D182" s="590"/>
      <c r="E182" s="590">
        <v>1</v>
      </c>
      <c r="F182" s="590">
        <v>3</v>
      </c>
      <c r="G182" s="591">
        <v>8</v>
      </c>
      <c r="H182" s="591">
        <v>1</v>
      </c>
      <c r="I182" s="591">
        <v>8</v>
      </c>
      <c r="J182" s="590">
        <v>0</v>
      </c>
      <c r="K182" s="589">
        <v>3</v>
      </c>
      <c r="L182" s="589">
        <v>0</v>
      </c>
      <c r="M182" s="592">
        <v>0</v>
      </c>
      <c r="N182" s="593">
        <f t="shared" si="7"/>
        <v>24</v>
      </c>
      <c r="O182" s="594">
        <f t="shared" si="8"/>
        <v>2.6666666666666665</v>
      </c>
      <c r="P182" s="595">
        <f t="shared" si="6"/>
        <v>4.8715138229204723E-2</v>
      </c>
    </row>
    <row r="183" spans="1:16" s="596" customFormat="1">
      <c r="A183" s="597" t="s">
        <v>221</v>
      </c>
      <c r="B183" s="588"/>
      <c r="C183" s="589"/>
      <c r="D183" s="590"/>
      <c r="E183" s="590">
        <v>0</v>
      </c>
      <c r="F183" s="590">
        <v>0</v>
      </c>
      <c r="G183" s="591">
        <v>1</v>
      </c>
      <c r="H183" s="591">
        <v>0</v>
      </c>
      <c r="I183" s="591">
        <v>0</v>
      </c>
      <c r="J183" s="590">
        <v>0</v>
      </c>
      <c r="K183" s="589">
        <v>0</v>
      </c>
      <c r="L183" s="589">
        <v>0</v>
      </c>
      <c r="M183" s="592">
        <v>0</v>
      </c>
      <c r="N183" s="593">
        <f t="shared" si="7"/>
        <v>1</v>
      </c>
      <c r="O183" s="594">
        <f t="shared" si="8"/>
        <v>0.1111111111111111</v>
      </c>
      <c r="P183" s="595">
        <f t="shared" si="6"/>
        <v>2.0297974262168637E-3</v>
      </c>
    </row>
    <row r="184" spans="1:16" s="596" customFormat="1">
      <c r="A184" s="587" t="s">
        <v>222</v>
      </c>
      <c r="B184" s="588"/>
      <c r="C184" s="589"/>
      <c r="D184" s="590"/>
      <c r="E184" s="590">
        <v>0</v>
      </c>
      <c r="F184" s="590">
        <v>0</v>
      </c>
      <c r="G184" s="591">
        <v>0</v>
      </c>
      <c r="H184" s="591">
        <v>0</v>
      </c>
      <c r="I184" s="591">
        <v>0</v>
      </c>
      <c r="J184" s="590">
        <v>0</v>
      </c>
      <c r="K184" s="589">
        <v>0</v>
      </c>
      <c r="L184" s="589">
        <v>0</v>
      </c>
      <c r="M184" s="592">
        <v>0</v>
      </c>
      <c r="N184" s="593">
        <f t="shared" si="7"/>
        <v>0</v>
      </c>
      <c r="O184" s="594">
        <f t="shared" si="8"/>
        <v>0</v>
      </c>
      <c r="P184" s="595">
        <f t="shared" si="6"/>
        <v>0</v>
      </c>
    </row>
    <row r="185" spans="1:16" s="596" customFormat="1">
      <c r="A185" s="587" t="s">
        <v>223</v>
      </c>
      <c r="B185" s="588"/>
      <c r="C185" s="589"/>
      <c r="D185" s="590"/>
      <c r="E185" s="590">
        <v>1</v>
      </c>
      <c r="F185" s="590">
        <v>0</v>
      </c>
      <c r="G185" s="591">
        <v>0</v>
      </c>
      <c r="H185" s="591">
        <v>0</v>
      </c>
      <c r="I185" s="591">
        <v>0</v>
      </c>
      <c r="J185" s="590">
        <v>0</v>
      </c>
      <c r="K185" s="589">
        <v>0</v>
      </c>
      <c r="L185" s="589">
        <v>1</v>
      </c>
      <c r="M185" s="592">
        <v>4</v>
      </c>
      <c r="N185" s="593">
        <f t="shared" si="7"/>
        <v>6</v>
      </c>
      <c r="O185" s="594">
        <f t="shared" si="8"/>
        <v>0.66666666666666663</v>
      </c>
      <c r="P185" s="595">
        <f t="shared" si="6"/>
        <v>1.2178784557301181E-2</v>
      </c>
    </row>
    <row r="186" spans="1:16" s="596" customFormat="1">
      <c r="A186" s="587" t="s">
        <v>224</v>
      </c>
      <c r="B186" s="588"/>
      <c r="C186" s="589"/>
      <c r="D186" s="590"/>
      <c r="E186" s="590">
        <v>0</v>
      </c>
      <c r="F186" s="590">
        <v>0</v>
      </c>
      <c r="G186" s="591">
        <v>2</v>
      </c>
      <c r="H186" s="591">
        <v>1</v>
      </c>
      <c r="I186" s="591">
        <v>2</v>
      </c>
      <c r="J186" s="590">
        <v>0</v>
      </c>
      <c r="K186" s="589">
        <v>0</v>
      </c>
      <c r="L186" s="589">
        <v>0</v>
      </c>
      <c r="M186" s="592">
        <v>0</v>
      </c>
      <c r="N186" s="593">
        <f t="shared" si="7"/>
        <v>5</v>
      </c>
      <c r="O186" s="594">
        <f t="shared" si="8"/>
        <v>0.55555555555555558</v>
      </c>
      <c r="P186" s="595">
        <f t="shared" si="6"/>
        <v>1.0148987131084319E-2</v>
      </c>
    </row>
    <row r="187" spans="1:16" s="596" customFormat="1">
      <c r="A187" s="587" t="s">
        <v>225</v>
      </c>
      <c r="B187" s="588"/>
      <c r="C187" s="589"/>
      <c r="D187" s="590"/>
      <c r="E187" s="590">
        <v>3</v>
      </c>
      <c r="F187" s="590">
        <v>2</v>
      </c>
      <c r="G187" s="591">
        <v>7</v>
      </c>
      <c r="H187" s="591">
        <v>1</v>
      </c>
      <c r="I187" s="591">
        <v>3</v>
      </c>
      <c r="J187" s="590">
        <v>0</v>
      </c>
      <c r="K187" s="589">
        <v>2</v>
      </c>
      <c r="L187" s="589">
        <v>1</v>
      </c>
      <c r="M187" s="592">
        <v>1</v>
      </c>
      <c r="N187" s="593">
        <f t="shared" si="7"/>
        <v>20</v>
      </c>
      <c r="O187" s="594">
        <f t="shared" si="8"/>
        <v>2.2222222222222223</v>
      </c>
      <c r="P187" s="595">
        <f t="shared" si="6"/>
        <v>4.0595948524337275E-2</v>
      </c>
    </row>
    <row r="188" spans="1:16" s="596" customFormat="1">
      <c r="A188" s="587" t="s">
        <v>226</v>
      </c>
      <c r="B188" s="588"/>
      <c r="C188" s="589"/>
      <c r="D188" s="590"/>
      <c r="E188" s="590">
        <v>0</v>
      </c>
      <c r="F188" s="590">
        <v>0</v>
      </c>
      <c r="G188" s="591">
        <v>0</v>
      </c>
      <c r="H188" s="591">
        <v>0</v>
      </c>
      <c r="I188" s="591">
        <v>0</v>
      </c>
      <c r="J188" s="590">
        <v>1</v>
      </c>
      <c r="K188" s="589">
        <v>0</v>
      </c>
      <c r="L188" s="589">
        <v>1</v>
      </c>
      <c r="M188" s="592">
        <v>0</v>
      </c>
      <c r="N188" s="593">
        <f t="shared" si="7"/>
        <v>2</v>
      </c>
      <c r="O188" s="594">
        <f t="shared" si="8"/>
        <v>0.22222222222222221</v>
      </c>
      <c r="P188" s="595">
        <f t="shared" si="6"/>
        <v>4.0595948524337275E-3</v>
      </c>
    </row>
    <row r="189" spans="1:16" s="596" customFormat="1">
      <c r="A189" s="587" t="s">
        <v>227</v>
      </c>
      <c r="B189" s="588"/>
      <c r="C189" s="589"/>
      <c r="D189" s="590"/>
      <c r="E189" s="590">
        <v>209</v>
      </c>
      <c r="F189" s="590">
        <v>199</v>
      </c>
      <c r="G189" s="591">
        <v>179</v>
      </c>
      <c r="H189" s="591">
        <v>184</v>
      </c>
      <c r="I189" s="591">
        <v>149</v>
      </c>
      <c r="J189" s="590">
        <v>160</v>
      </c>
      <c r="K189" s="589">
        <v>160</v>
      </c>
      <c r="L189" s="589">
        <v>142</v>
      </c>
      <c r="M189" s="592">
        <v>165</v>
      </c>
      <c r="N189" s="593">
        <f t="shared" si="7"/>
        <v>1547</v>
      </c>
      <c r="O189" s="594">
        <f t="shared" si="8"/>
        <v>171.88888888888889</v>
      </c>
      <c r="P189" s="595">
        <f t="shared" si="6"/>
        <v>3.1400966183574881</v>
      </c>
    </row>
    <row r="190" spans="1:16" s="596" customFormat="1">
      <c r="A190" s="587" t="s">
        <v>228</v>
      </c>
      <c r="B190" s="588"/>
      <c r="C190" s="589"/>
      <c r="D190" s="590"/>
      <c r="E190" s="590">
        <v>0</v>
      </c>
      <c r="F190" s="590">
        <v>0</v>
      </c>
      <c r="G190" s="591">
        <v>0</v>
      </c>
      <c r="H190" s="591">
        <v>0</v>
      </c>
      <c r="I190" s="591">
        <v>0</v>
      </c>
      <c r="J190" s="590">
        <v>0</v>
      </c>
      <c r="K190" s="589">
        <v>0</v>
      </c>
      <c r="L190" s="589">
        <v>0</v>
      </c>
      <c r="M190" s="592">
        <v>0</v>
      </c>
      <c r="N190" s="593">
        <f t="shared" si="7"/>
        <v>0</v>
      </c>
      <c r="O190" s="594">
        <f t="shared" si="8"/>
        <v>0</v>
      </c>
      <c r="P190" s="595">
        <f t="shared" si="6"/>
        <v>0</v>
      </c>
    </row>
    <row r="191" spans="1:16" s="596" customFormat="1">
      <c r="A191" s="587" t="s">
        <v>229</v>
      </c>
      <c r="B191" s="588"/>
      <c r="C191" s="589"/>
      <c r="D191" s="590"/>
      <c r="E191" s="590">
        <v>32</v>
      </c>
      <c r="F191" s="590">
        <v>90</v>
      </c>
      <c r="G191" s="591">
        <v>93</v>
      </c>
      <c r="H191" s="591">
        <v>41</v>
      </c>
      <c r="I191" s="591">
        <v>44</v>
      </c>
      <c r="J191" s="590">
        <v>54</v>
      </c>
      <c r="K191" s="589">
        <v>110</v>
      </c>
      <c r="L191" s="589">
        <v>65</v>
      </c>
      <c r="M191" s="592">
        <v>52</v>
      </c>
      <c r="N191" s="593">
        <f t="shared" si="7"/>
        <v>581</v>
      </c>
      <c r="O191" s="594">
        <f t="shared" si="8"/>
        <v>64.555555555555557</v>
      </c>
      <c r="P191" s="595">
        <f t="shared" si="6"/>
        <v>1.1793123046319975</v>
      </c>
    </row>
    <row r="192" spans="1:16" s="596" customFormat="1">
      <c r="A192" s="587" t="s">
        <v>230</v>
      </c>
      <c r="B192" s="588"/>
      <c r="C192" s="589"/>
      <c r="D192" s="590"/>
      <c r="E192" s="590">
        <v>42</v>
      </c>
      <c r="F192" s="590">
        <v>49</v>
      </c>
      <c r="G192" s="591">
        <v>68</v>
      </c>
      <c r="H192" s="591">
        <v>25</v>
      </c>
      <c r="I192" s="591">
        <v>27</v>
      </c>
      <c r="J192" s="590">
        <v>45</v>
      </c>
      <c r="K192" s="589">
        <v>34</v>
      </c>
      <c r="L192" s="589">
        <v>34</v>
      </c>
      <c r="M192" s="592">
        <v>34</v>
      </c>
      <c r="N192" s="593">
        <f t="shared" si="7"/>
        <v>358</v>
      </c>
      <c r="O192" s="594">
        <f t="shared" si="8"/>
        <v>39.777777777777779</v>
      </c>
      <c r="P192" s="595">
        <f t="shared" si="6"/>
        <v>0.72666747858563707</v>
      </c>
    </row>
    <row r="193" spans="1:16" s="596" customFormat="1">
      <c r="A193" s="587" t="s">
        <v>231</v>
      </c>
      <c r="B193" s="588"/>
      <c r="C193" s="589"/>
      <c r="D193" s="590"/>
      <c r="E193" s="590">
        <v>0</v>
      </c>
      <c r="F193" s="590">
        <v>0</v>
      </c>
      <c r="G193" s="591">
        <v>0</v>
      </c>
      <c r="H193" s="591">
        <v>0</v>
      </c>
      <c r="I193" s="591">
        <v>0</v>
      </c>
      <c r="J193" s="590">
        <v>0</v>
      </c>
      <c r="K193" s="589">
        <v>0</v>
      </c>
      <c r="L193" s="589">
        <v>0</v>
      </c>
      <c r="M193" s="592">
        <v>0</v>
      </c>
      <c r="N193" s="593">
        <f t="shared" si="7"/>
        <v>0</v>
      </c>
      <c r="O193" s="594">
        <f t="shared" si="8"/>
        <v>0</v>
      </c>
      <c r="P193" s="595">
        <f t="shared" si="6"/>
        <v>0</v>
      </c>
    </row>
    <row r="194" spans="1:16" s="596" customFormat="1">
      <c r="A194" s="614" t="s">
        <v>232</v>
      </c>
      <c r="B194" s="588"/>
      <c r="C194" s="589"/>
      <c r="D194" s="590"/>
      <c r="E194" s="590">
        <v>4</v>
      </c>
      <c r="F194" s="590">
        <v>1</v>
      </c>
      <c r="G194" s="591">
        <v>3</v>
      </c>
      <c r="H194" s="591">
        <v>3</v>
      </c>
      <c r="I194" s="591">
        <v>0</v>
      </c>
      <c r="J194" s="590">
        <v>2</v>
      </c>
      <c r="K194" s="589">
        <v>1</v>
      </c>
      <c r="L194" s="589">
        <v>1</v>
      </c>
      <c r="M194" s="592">
        <v>0</v>
      </c>
      <c r="N194" s="593">
        <f t="shared" si="7"/>
        <v>15</v>
      </c>
      <c r="O194" s="594">
        <f t="shared" si="8"/>
        <v>1.6666666666666667</v>
      </c>
      <c r="P194" s="595">
        <f t="shared" si="6"/>
        <v>3.0446961393252953E-2</v>
      </c>
    </row>
    <row r="195" spans="1:16" s="596" customFormat="1">
      <c r="A195" s="587" t="s">
        <v>233</v>
      </c>
      <c r="B195" s="588"/>
      <c r="C195" s="589"/>
      <c r="D195" s="590"/>
      <c r="E195" s="590">
        <v>2</v>
      </c>
      <c r="F195" s="590">
        <v>3</v>
      </c>
      <c r="G195" s="591">
        <v>0</v>
      </c>
      <c r="H195" s="591">
        <v>2</v>
      </c>
      <c r="I195" s="591">
        <v>0</v>
      </c>
      <c r="J195" s="590">
        <v>1</v>
      </c>
      <c r="K195" s="589">
        <v>3</v>
      </c>
      <c r="L195" s="589">
        <v>1</v>
      </c>
      <c r="M195" s="592">
        <v>4</v>
      </c>
      <c r="N195" s="593">
        <f t="shared" si="7"/>
        <v>16</v>
      </c>
      <c r="O195" s="594">
        <f t="shared" si="8"/>
        <v>1.7777777777777777</v>
      </c>
      <c r="P195" s="595">
        <f t="shared" si="6"/>
        <v>3.247675881946982E-2</v>
      </c>
    </row>
    <row r="196" spans="1:16" s="596" customFormat="1">
      <c r="A196" s="587" t="s">
        <v>234</v>
      </c>
      <c r="B196" s="588"/>
      <c r="C196" s="589"/>
      <c r="D196" s="590"/>
      <c r="E196" s="590">
        <v>310</v>
      </c>
      <c r="F196" s="590">
        <v>275</v>
      </c>
      <c r="G196" s="591">
        <v>190</v>
      </c>
      <c r="H196" s="591">
        <v>214</v>
      </c>
      <c r="I196" s="591">
        <v>222</v>
      </c>
      <c r="J196" s="590">
        <v>251</v>
      </c>
      <c r="K196" s="589">
        <v>257</v>
      </c>
      <c r="L196" s="589">
        <v>251</v>
      </c>
      <c r="M196" s="592">
        <v>169</v>
      </c>
      <c r="N196" s="593">
        <f t="shared" si="7"/>
        <v>2139</v>
      </c>
      <c r="O196" s="594">
        <f t="shared" si="8"/>
        <v>237.66666666666666</v>
      </c>
      <c r="P196" s="595">
        <f t="shared" si="6"/>
        <v>4.3417366946778708</v>
      </c>
    </row>
    <row r="197" spans="1:16" s="596" customFormat="1">
      <c r="A197" s="587" t="s">
        <v>235</v>
      </c>
      <c r="B197" s="588"/>
      <c r="C197" s="589"/>
      <c r="D197" s="590"/>
      <c r="E197" s="590">
        <v>39</v>
      </c>
      <c r="F197" s="590">
        <v>47</v>
      </c>
      <c r="G197" s="591">
        <v>34</v>
      </c>
      <c r="H197" s="591">
        <v>17</v>
      </c>
      <c r="I197" s="591">
        <v>24</v>
      </c>
      <c r="J197" s="590">
        <v>41</v>
      </c>
      <c r="K197" s="589">
        <v>30</v>
      </c>
      <c r="L197" s="589">
        <v>21</v>
      </c>
      <c r="M197" s="592">
        <v>32</v>
      </c>
      <c r="N197" s="593">
        <f t="shared" si="7"/>
        <v>285</v>
      </c>
      <c r="O197" s="594">
        <f t="shared" si="8"/>
        <v>31.666666666666668</v>
      </c>
      <c r="P197" s="595">
        <f t="shared" ref="P197:P260" si="9">(N197/$N$276)*100</f>
        <v>0.57849226647180618</v>
      </c>
    </row>
    <row r="198" spans="1:16" s="596" customFormat="1">
      <c r="A198" s="587" t="s">
        <v>236</v>
      </c>
      <c r="B198" s="588"/>
      <c r="C198" s="589"/>
      <c r="D198" s="590"/>
      <c r="E198" s="590">
        <v>0</v>
      </c>
      <c r="F198" s="590">
        <v>0</v>
      </c>
      <c r="G198" s="591">
        <v>0</v>
      </c>
      <c r="H198" s="591">
        <v>0</v>
      </c>
      <c r="I198" s="591">
        <v>0</v>
      </c>
      <c r="J198" s="590">
        <v>0</v>
      </c>
      <c r="K198" s="589">
        <v>0</v>
      </c>
      <c r="L198" s="589">
        <v>0</v>
      </c>
      <c r="M198" s="592">
        <v>0</v>
      </c>
      <c r="N198" s="593">
        <f t="shared" si="7"/>
        <v>0</v>
      </c>
      <c r="O198" s="594">
        <f t="shared" si="8"/>
        <v>0</v>
      </c>
      <c r="P198" s="595">
        <f t="shared" si="9"/>
        <v>0</v>
      </c>
    </row>
    <row r="199" spans="1:16" s="596" customFormat="1">
      <c r="A199" s="587" t="s">
        <v>237</v>
      </c>
      <c r="B199" s="588"/>
      <c r="C199" s="589"/>
      <c r="D199" s="590"/>
      <c r="E199" s="590">
        <v>1</v>
      </c>
      <c r="F199" s="590">
        <v>3</v>
      </c>
      <c r="G199" s="591">
        <v>0</v>
      </c>
      <c r="H199" s="591">
        <v>0</v>
      </c>
      <c r="I199" s="591">
        <v>2</v>
      </c>
      <c r="J199" s="590">
        <v>0</v>
      </c>
      <c r="K199" s="589">
        <v>0</v>
      </c>
      <c r="L199" s="589">
        <v>1</v>
      </c>
      <c r="M199" s="592">
        <v>0</v>
      </c>
      <c r="N199" s="593">
        <f t="shared" si="7"/>
        <v>7</v>
      </c>
      <c r="O199" s="594">
        <f t="shared" si="8"/>
        <v>0.77777777777777779</v>
      </c>
      <c r="P199" s="595">
        <f t="shared" si="9"/>
        <v>1.4208581983518044E-2</v>
      </c>
    </row>
    <row r="200" spans="1:16" s="596" customFormat="1">
      <c r="A200" s="587" t="s">
        <v>238</v>
      </c>
      <c r="B200" s="588"/>
      <c r="C200" s="589"/>
      <c r="D200" s="590"/>
      <c r="E200" s="590">
        <v>171</v>
      </c>
      <c r="F200" s="590">
        <v>164</v>
      </c>
      <c r="G200" s="591">
        <v>132</v>
      </c>
      <c r="H200" s="591">
        <v>115</v>
      </c>
      <c r="I200" s="591">
        <v>78</v>
      </c>
      <c r="J200" s="590">
        <v>96</v>
      </c>
      <c r="K200" s="589">
        <v>120</v>
      </c>
      <c r="L200" s="589">
        <v>90</v>
      </c>
      <c r="M200" s="592">
        <v>108</v>
      </c>
      <c r="N200" s="593">
        <f t="shared" si="7"/>
        <v>1074</v>
      </c>
      <c r="O200" s="594">
        <f t="shared" si="8"/>
        <v>119.33333333333333</v>
      </c>
      <c r="P200" s="595">
        <f t="shared" si="9"/>
        <v>2.1800024357569114</v>
      </c>
    </row>
    <row r="201" spans="1:16" s="596" customFormat="1">
      <c r="A201" s="587" t="s">
        <v>239</v>
      </c>
      <c r="B201" s="588"/>
      <c r="C201" s="589"/>
      <c r="D201" s="590"/>
      <c r="E201" s="590">
        <v>6</v>
      </c>
      <c r="F201" s="590">
        <v>6</v>
      </c>
      <c r="G201" s="591">
        <v>4</v>
      </c>
      <c r="H201" s="591">
        <v>5</v>
      </c>
      <c r="I201" s="591">
        <v>2</v>
      </c>
      <c r="J201" s="590">
        <v>2</v>
      </c>
      <c r="K201" s="589">
        <v>8</v>
      </c>
      <c r="L201" s="589">
        <v>3</v>
      </c>
      <c r="M201" s="592">
        <v>8</v>
      </c>
      <c r="N201" s="593">
        <f t="shared" si="7"/>
        <v>44</v>
      </c>
      <c r="O201" s="594">
        <f t="shared" si="8"/>
        <v>4.8888888888888893</v>
      </c>
      <c r="P201" s="595">
        <f t="shared" si="9"/>
        <v>8.9311086753541991E-2</v>
      </c>
    </row>
    <row r="202" spans="1:16" s="596" customFormat="1">
      <c r="A202" s="587" t="s">
        <v>240</v>
      </c>
      <c r="B202" s="588"/>
      <c r="C202" s="589"/>
      <c r="D202" s="590"/>
      <c r="E202" s="590">
        <v>10</v>
      </c>
      <c r="F202" s="590">
        <v>18</v>
      </c>
      <c r="G202" s="591">
        <v>18</v>
      </c>
      <c r="H202" s="591">
        <v>1</v>
      </c>
      <c r="I202" s="591">
        <v>9</v>
      </c>
      <c r="J202" s="590">
        <v>14</v>
      </c>
      <c r="K202" s="589">
        <v>10</v>
      </c>
      <c r="L202" s="589">
        <v>15</v>
      </c>
      <c r="M202" s="592">
        <v>15</v>
      </c>
      <c r="N202" s="593">
        <f t="shared" si="7"/>
        <v>110</v>
      </c>
      <c r="O202" s="594">
        <f t="shared" si="8"/>
        <v>12.222222222222221</v>
      </c>
      <c r="P202" s="595">
        <f t="shared" si="9"/>
        <v>0.223277716883855</v>
      </c>
    </row>
    <row r="203" spans="1:16" s="596" customFormat="1">
      <c r="A203" s="587" t="s">
        <v>241</v>
      </c>
      <c r="B203" s="588"/>
      <c r="C203" s="589"/>
      <c r="D203" s="590"/>
      <c r="E203" s="590">
        <v>1</v>
      </c>
      <c r="F203" s="590">
        <v>1</v>
      </c>
      <c r="G203" s="591">
        <v>0</v>
      </c>
      <c r="H203" s="591">
        <v>2</v>
      </c>
      <c r="I203" s="591">
        <v>2</v>
      </c>
      <c r="J203" s="590">
        <v>0</v>
      </c>
      <c r="K203" s="589">
        <v>2</v>
      </c>
      <c r="L203" s="589">
        <v>0</v>
      </c>
      <c r="M203" s="592">
        <v>3</v>
      </c>
      <c r="N203" s="593">
        <f t="shared" si="7"/>
        <v>11</v>
      </c>
      <c r="O203" s="594">
        <f t="shared" si="8"/>
        <v>1.2222222222222223</v>
      </c>
      <c r="P203" s="595">
        <f t="shared" si="9"/>
        <v>2.2327771688385498E-2</v>
      </c>
    </row>
    <row r="204" spans="1:16" s="596" customFormat="1">
      <c r="A204" s="587" t="s">
        <v>242</v>
      </c>
      <c r="B204" s="588"/>
      <c r="C204" s="589"/>
      <c r="D204" s="590"/>
      <c r="E204" s="590">
        <v>1</v>
      </c>
      <c r="F204" s="590">
        <v>0</v>
      </c>
      <c r="G204" s="591">
        <v>0</v>
      </c>
      <c r="H204" s="591">
        <v>0</v>
      </c>
      <c r="I204" s="591">
        <v>0</v>
      </c>
      <c r="J204" s="590">
        <v>0</v>
      </c>
      <c r="K204" s="589">
        <v>0</v>
      </c>
      <c r="L204" s="589">
        <v>0</v>
      </c>
      <c r="M204" s="592">
        <v>0</v>
      </c>
      <c r="N204" s="593">
        <f t="shared" ref="N204:N273" si="10">SUM(B204:M204)</f>
        <v>1</v>
      </c>
      <c r="O204" s="594">
        <f t="shared" ref="O204:O275" si="11">AVERAGE(B204:M204)</f>
        <v>0.1111111111111111</v>
      </c>
      <c r="P204" s="595">
        <f t="shared" si="9"/>
        <v>2.0297974262168637E-3</v>
      </c>
    </row>
    <row r="205" spans="1:16" s="596" customFormat="1">
      <c r="A205" s="587" t="s">
        <v>243</v>
      </c>
      <c r="B205" s="588"/>
      <c r="C205" s="589"/>
      <c r="D205" s="590"/>
      <c r="E205" s="590">
        <v>0</v>
      </c>
      <c r="F205" s="590">
        <v>2</v>
      </c>
      <c r="G205" s="591">
        <v>4</v>
      </c>
      <c r="H205" s="591">
        <v>0</v>
      </c>
      <c r="I205" s="591">
        <v>2</v>
      </c>
      <c r="J205" s="590">
        <v>2</v>
      </c>
      <c r="K205" s="589">
        <v>1</v>
      </c>
      <c r="L205" s="589">
        <v>0</v>
      </c>
      <c r="M205" s="592">
        <v>0</v>
      </c>
      <c r="N205" s="593">
        <f t="shared" si="10"/>
        <v>11</v>
      </c>
      <c r="O205" s="594">
        <f t="shared" si="11"/>
        <v>1.2222222222222223</v>
      </c>
      <c r="P205" s="595">
        <f t="shared" si="9"/>
        <v>2.2327771688385498E-2</v>
      </c>
    </row>
    <row r="206" spans="1:16" s="596" customFormat="1">
      <c r="A206" s="587" t="s">
        <v>244</v>
      </c>
      <c r="B206" s="588"/>
      <c r="C206" s="589"/>
      <c r="D206" s="590"/>
      <c r="E206" s="590">
        <v>0</v>
      </c>
      <c r="F206" s="590">
        <v>2</v>
      </c>
      <c r="G206" s="591">
        <v>1</v>
      </c>
      <c r="H206" s="591">
        <v>1</v>
      </c>
      <c r="I206" s="591">
        <v>1</v>
      </c>
      <c r="J206" s="590">
        <v>2</v>
      </c>
      <c r="K206" s="589">
        <v>1</v>
      </c>
      <c r="L206" s="589">
        <v>0</v>
      </c>
      <c r="M206" s="592">
        <v>0</v>
      </c>
      <c r="N206" s="593">
        <f t="shared" si="10"/>
        <v>8</v>
      </c>
      <c r="O206" s="594">
        <f t="shared" si="11"/>
        <v>0.88888888888888884</v>
      </c>
      <c r="P206" s="595">
        <f t="shared" si="9"/>
        <v>1.623837940973491E-2</v>
      </c>
    </row>
    <row r="207" spans="1:16" s="596" customFormat="1">
      <c r="A207" s="614" t="s">
        <v>245</v>
      </c>
      <c r="B207" s="588"/>
      <c r="C207" s="589"/>
      <c r="D207" s="590"/>
      <c r="E207" s="590">
        <v>2</v>
      </c>
      <c r="F207" s="590">
        <v>18</v>
      </c>
      <c r="G207" s="591">
        <v>21</v>
      </c>
      <c r="H207" s="591">
        <v>11</v>
      </c>
      <c r="I207" s="591">
        <v>4</v>
      </c>
      <c r="J207" s="590">
        <v>10</v>
      </c>
      <c r="K207" s="589">
        <v>32</v>
      </c>
      <c r="L207" s="589">
        <v>12</v>
      </c>
      <c r="M207" s="592">
        <v>7</v>
      </c>
      <c r="N207" s="593">
        <f t="shared" si="10"/>
        <v>117</v>
      </c>
      <c r="O207" s="594">
        <f t="shared" si="11"/>
        <v>13</v>
      </c>
      <c r="P207" s="595">
        <f t="shared" si="9"/>
        <v>0.23748629886737302</v>
      </c>
    </row>
    <row r="208" spans="1:16" s="596" customFormat="1">
      <c r="A208" s="614" t="s">
        <v>246</v>
      </c>
      <c r="B208" s="588"/>
      <c r="C208" s="589"/>
      <c r="D208" s="590"/>
      <c r="E208" s="590">
        <v>0</v>
      </c>
      <c r="F208" s="590">
        <v>0</v>
      </c>
      <c r="G208" s="591">
        <v>0</v>
      </c>
      <c r="H208" s="591">
        <v>0</v>
      </c>
      <c r="I208" s="591">
        <v>0</v>
      </c>
      <c r="J208" s="590">
        <v>0</v>
      </c>
      <c r="K208" s="589">
        <v>0</v>
      </c>
      <c r="L208" s="589">
        <v>0</v>
      </c>
      <c r="M208" s="592">
        <v>0</v>
      </c>
      <c r="N208" s="593">
        <f t="shared" si="10"/>
        <v>0</v>
      </c>
      <c r="O208" s="594">
        <f t="shared" si="11"/>
        <v>0</v>
      </c>
      <c r="P208" s="595">
        <f t="shared" si="9"/>
        <v>0</v>
      </c>
    </row>
    <row r="209" spans="1:16" s="596" customFormat="1">
      <c r="A209" s="614" t="s">
        <v>247</v>
      </c>
      <c r="B209" s="588"/>
      <c r="C209" s="589"/>
      <c r="D209" s="590"/>
      <c r="E209" s="590">
        <v>3</v>
      </c>
      <c r="F209" s="590">
        <v>10</v>
      </c>
      <c r="G209" s="591">
        <v>12</v>
      </c>
      <c r="H209" s="591">
        <v>7</v>
      </c>
      <c r="I209" s="591">
        <v>4</v>
      </c>
      <c r="J209" s="590">
        <v>12</v>
      </c>
      <c r="K209" s="589">
        <v>11</v>
      </c>
      <c r="L209" s="589">
        <v>8</v>
      </c>
      <c r="M209" s="592">
        <v>5</v>
      </c>
      <c r="N209" s="593">
        <f t="shared" si="10"/>
        <v>72</v>
      </c>
      <c r="O209" s="594">
        <f t="shared" si="11"/>
        <v>8</v>
      </c>
      <c r="P209" s="595">
        <f t="shared" si="9"/>
        <v>0.14614541468761416</v>
      </c>
    </row>
    <row r="210" spans="1:16" s="596" customFormat="1">
      <c r="A210" s="587" t="s">
        <v>248</v>
      </c>
      <c r="B210" s="588"/>
      <c r="C210" s="589"/>
      <c r="D210" s="590"/>
      <c r="E210" s="590">
        <v>150</v>
      </c>
      <c r="F210" s="590">
        <v>184</v>
      </c>
      <c r="G210" s="591">
        <v>225</v>
      </c>
      <c r="H210" s="591">
        <v>173</v>
      </c>
      <c r="I210" s="591">
        <v>162</v>
      </c>
      <c r="J210" s="590">
        <v>187</v>
      </c>
      <c r="K210" s="589">
        <v>214</v>
      </c>
      <c r="L210" s="589">
        <v>110</v>
      </c>
      <c r="M210" s="592">
        <v>137</v>
      </c>
      <c r="N210" s="593">
        <f t="shared" si="10"/>
        <v>1542</v>
      </c>
      <c r="O210" s="594">
        <f t="shared" si="11"/>
        <v>171.33333333333334</v>
      </c>
      <c r="P210" s="595">
        <f t="shared" si="9"/>
        <v>3.1299476312264032</v>
      </c>
    </row>
    <row r="211" spans="1:16" s="596" customFormat="1">
      <c r="A211" s="587" t="s">
        <v>249</v>
      </c>
      <c r="B211" s="588"/>
      <c r="C211" s="589"/>
      <c r="D211" s="590"/>
      <c r="E211" s="590">
        <v>175</v>
      </c>
      <c r="F211" s="590">
        <v>149</v>
      </c>
      <c r="G211" s="591">
        <v>213</v>
      </c>
      <c r="H211" s="591">
        <v>155</v>
      </c>
      <c r="I211" s="591">
        <v>140</v>
      </c>
      <c r="J211" s="590">
        <v>172</v>
      </c>
      <c r="K211" s="589">
        <v>224</v>
      </c>
      <c r="L211" s="589">
        <v>212</v>
      </c>
      <c r="M211" s="592">
        <v>198</v>
      </c>
      <c r="N211" s="593">
        <f t="shared" si="10"/>
        <v>1638</v>
      </c>
      <c r="O211" s="594">
        <f t="shared" si="11"/>
        <v>182</v>
      </c>
      <c r="P211" s="595">
        <f t="shared" si="9"/>
        <v>3.3248081841432229</v>
      </c>
    </row>
    <row r="212" spans="1:16" s="596" customFormat="1">
      <c r="A212" s="587" t="s">
        <v>250</v>
      </c>
      <c r="B212" s="588"/>
      <c r="C212" s="589"/>
      <c r="D212" s="590"/>
      <c r="E212" s="590">
        <v>26</v>
      </c>
      <c r="F212" s="590">
        <v>25</v>
      </c>
      <c r="G212" s="591">
        <v>43</v>
      </c>
      <c r="H212" s="591">
        <v>17</v>
      </c>
      <c r="I212" s="591">
        <v>24</v>
      </c>
      <c r="J212" s="590">
        <v>22</v>
      </c>
      <c r="K212" s="589">
        <v>28</v>
      </c>
      <c r="L212" s="589">
        <v>16</v>
      </c>
      <c r="M212" s="592">
        <v>18</v>
      </c>
      <c r="N212" s="593">
        <f t="shared" si="10"/>
        <v>219</v>
      </c>
      <c r="O212" s="594">
        <f t="shared" si="11"/>
        <v>24.333333333333332</v>
      </c>
      <c r="P212" s="595">
        <f t="shared" si="9"/>
        <v>0.44452563634149306</v>
      </c>
    </row>
    <row r="213" spans="1:16" s="596" customFormat="1">
      <c r="A213" s="597" t="s">
        <v>593</v>
      </c>
      <c r="B213" s="588"/>
      <c r="C213" s="589"/>
      <c r="D213" s="590"/>
      <c r="E213" s="590">
        <v>3</v>
      </c>
      <c r="F213" s="590">
        <v>1</v>
      </c>
      <c r="G213" s="591">
        <v>3</v>
      </c>
      <c r="H213" s="591">
        <v>0</v>
      </c>
      <c r="I213" s="591">
        <v>0</v>
      </c>
      <c r="J213" s="590">
        <v>0</v>
      </c>
      <c r="K213" s="589">
        <v>0</v>
      </c>
      <c r="L213" s="589">
        <v>0</v>
      </c>
      <c r="M213" s="592">
        <v>0</v>
      </c>
      <c r="N213" s="593">
        <f t="shared" si="10"/>
        <v>7</v>
      </c>
      <c r="O213" s="594">
        <f t="shared" si="11"/>
        <v>0.77777777777777779</v>
      </c>
      <c r="P213" s="595">
        <f t="shared" si="9"/>
        <v>1.4208581983518044E-2</v>
      </c>
    </row>
    <row r="214" spans="1:16" s="611" customFormat="1">
      <c r="A214" s="614" t="s">
        <v>251</v>
      </c>
      <c r="B214" s="601"/>
      <c r="C214" s="589"/>
      <c r="D214" s="591"/>
      <c r="E214" s="591">
        <v>16</v>
      </c>
      <c r="F214" s="591">
        <v>13</v>
      </c>
      <c r="G214" s="591">
        <v>2</v>
      </c>
      <c r="H214" s="591">
        <v>4</v>
      </c>
      <c r="I214" s="591">
        <v>10</v>
      </c>
      <c r="J214" s="591">
        <v>16</v>
      </c>
      <c r="K214" s="589">
        <v>20</v>
      </c>
      <c r="L214" s="589">
        <v>5</v>
      </c>
      <c r="M214" s="592">
        <v>14</v>
      </c>
      <c r="N214" s="593">
        <f t="shared" si="10"/>
        <v>100</v>
      </c>
      <c r="O214" s="594">
        <f t="shared" si="11"/>
        <v>11.111111111111111</v>
      </c>
      <c r="P214" s="595">
        <f t="shared" si="9"/>
        <v>0.20297974262168639</v>
      </c>
    </row>
    <row r="215" spans="1:16" s="611" customFormat="1">
      <c r="A215" s="614" t="s">
        <v>252</v>
      </c>
      <c r="B215" s="601"/>
      <c r="C215" s="589"/>
      <c r="D215" s="591"/>
      <c r="E215" s="591">
        <v>18</v>
      </c>
      <c r="F215" s="591">
        <v>29</v>
      </c>
      <c r="G215" s="591">
        <v>20</v>
      </c>
      <c r="H215" s="591">
        <v>16</v>
      </c>
      <c r="I215" s="591">
        <v>15</v>
      </c>
      <c r="J215" s="591">
        <v>20</v>
      </c>
      <c r="K215" s="589">
        <v>35</v>
      </c>
      <c r="L215" s="589">
        <v>16</v>
      </c>
      <c r="M215" s="592">
        <v>23</v>
      </c>
      <c r="N215" s="593">
        <f t="shared" si="10"/>
        <v>192</v>
      </c>
      <c r="O215" s="594">
        <f t="shared" si="11"/>
        <v>21.333333333333332</v>
      </c>
      <c r="P215" s="595">
        <f t="shared" si="9"/>
        <v>0.38972110583363778</v>
      </c>
    </row>
    <row r="216" spans="1:16" s="596" customFormat="1">
      <c r="A216" s="614" t="s">
        <v>253</v>
      </c>
      <c r="B216" s="601"/>
      <c r="C216" s="589"/>
      <c r="D216" s="591"/>
      <c r="E216" s="591">
        <v>2</v>
      </c>
      <c r="F216" s="591">
        <v>2</v>
      </c>
      <c r="G216" s="591">
        <v>1</v>
      </c>
      <c r="H216" s="591">
        <v>0</v>
      </c>
      <c r="I216" s="591">
        <v>1</v>
      </c>
      <c r="J216" s="591">
        <v>2</v>
      </c>
      <c r="K216" s="589">
        <v>1</v>
      </c>
      <c r="L216" s="589">
        <v>1</v>
      </c>
      <c r="M216" s="592">
        <v>1</v>
      </c>
      <c r="N216" s="593">
        <f t="shared" si="10"/>
        <v>11</v>
      </c>
      <c r="O216" s="594">
        <f t="shared" si="11"/>
        <v>1.2222222222222223</v>
      </c>
      <c r="P216" s="595">
        <f t="shared" si="9"/>
        <v>2.2327771688385498E-2</v>
      </c>
    </row>
    <row r="217" spans="1:16" s="596" customFormat="1">
      <c r="A217" s="587" t="s">
        <v>254</v>
      </c>
      <c r="B217" s="588"/>
      <c r="C217" s="589"/>
      <c r="D217" s="590"/>
      <c r="E217" s="590">
        <v>260</v>
      </c>
      <c r="F217" s="590">
        <v>292</v>
      </c>
      <c r="G217" s="591">
        <v>227</v>
      </c>
      <c r="H217" s="591">
        <v>210</v>
      </c>
      <c r="I217" s="591">
        <v>199</v>
      </c>
      <c r="J217" s="590">
        <v>139</v>
      </c>
      <c r="K217" s="589">
        <v>200</v>
      </c>
      <c r="L217" s="589">
        <v>161</v>
      </c>
      <c r="M217" s="592">
        <v>217</v>
      </c>
      <c r="N217" s="593">
        <f t="shared" si="10"/>
        <v>1905</v>
      </c>
      <c r="O217" s="594">
        <f t="shared" si="11"/>
        <v>211.66666666666666</v>
      </c>
      <c r="P217" s="595">
        <f t="shared" si="9"/>
        <v>3.8667640969431254</v>
      </c>
    </row>
    <row r="218" spans="1:16" s="596" customFormat="1">
      <c r="A218" s="587" t="s">
        <v>255</v>
      </c>
      <c r="B218" s="588"/>
      <c r="C218" s="589"/>
      <c r="D218" s="590"/>
      <c r="E218" s="590">
        <v>2</v>
      </c>
      <c r="F218" s="590">
        <v>1</v>
      </c>
      <c r="G218" s="591">
        <v>0</v>
      </c>
      <c r="H218" s="591">
        <v>0</v>
      </c>
      <c r="I218" s="591">
        <v>0</v>
      </c>
      <c r="J218" s="590">
        <v>0</v>
      </c>
      <c r="K218" s="589">
        <v>1</v>
      </c>
      <c r="L218" s="589">
        <v>1</v>
      </c>
      <c r="M218" s="592">
        <v>2</v>
      </c>
      <c r="N218" s="593">
        <f t="shared" si="10"/>
        <v>7</v>
      </c>
      <c r="O218" s="594">
        <f t="shared" si="11"/>
        <v>0.77777777777777779</v>
      </c>
      <c r="P218" s="595">
        <f t="shared" si="9"/>
        <v>1.4208581983518044E-2</v>
      </c>
    </row>
    <row r="219" spans="1:16" s="596" customFormat="1">
      <c r="A219" s="587" t="s">
        <v>256</v>
      </c>
      <c r="B219" s="588"/>
      <c r="C219" s="589"/>
      <c r="D219" s="590"/>
      <c r="E219" s="590">
        <v>13</v>
      </c>
      <c r="F219" s="590">
        <v>9</v>
      </c>
      <c r="G219" s="591">
        <v>10</v>
      </c>
      <c r="H219" s="591">
        <v>14</v>
      </c>
      <c r="I219" s="591">
        <v>20</v>
      </c>
      <c r="J219" s="590">
        <v>8</v>
      </c>
      <c r="K219" s="589">
        <v>7</v>
      </c>
      <c r="L219" s="589">
        <v>5</v>
      </c>
      <c r="M219" s="592">
        <v>10</v>
      </c>
      <c r="N219" s="593">
        <f t="shared" si="10"/>
        <v>96</v>
      </c>
      <c r="O219" s="594">
        <f t="shared" si="11"/>
        <v>10.666666666666666</v>
      </c>
      <c r="P219" s="595">
        <f t="shared" si="9"/>
        <v>0.19486055291681889</v>
      </c>
    </row>
    <row r="220" spans="1:16" s="596" customFormat="1">
      <c r="A220" s="587" t="s">
        <v>257</v>
      </c>
      <c r="B220" s="588"/>
      <c r="C220" s="589"/>
      <c r="D220" s="590"/>
      <c r="E220" s="590">
        <v>0</v>
      </c>
      <c r="F220" s="590">
        <v>0</v>
      </c>
      <c r="G220" s="591">
        <v>0</v>
      </c>
      <c r="H220" s="591">
        <v>0</v>
      </c>
      <c r="I220" s="591">
        <v>0</v>
      </c>
      <c r="J220" s="590">
        <v>0</v>
      </c>
      <c r="K220" s="589">
        <v>0</v>
      </c>
      <c r="L220" s="589">
        <v>0</v>
      </c>
      <c r="M220" s="592">
        <v>0</v>
      </c>
      <c r="N220" s="593">
        <f t="shared" si="10"/>
        <v>0</v>
      </c>
      <c r="O220" s="594">
        <f t="shared" si="11"/>
        <v>0</v>
      </c>
      <c r="P220" s="595">
        <f t="shared" si="9"/>
        <v>0</v>
      </c>
    </row>
    <row r="221" spans="1:16" s="596" customFormat="1">
      <c r="A221" s="587" t="s">
        <v>258</v>
      </c>
      <c r="B221" s="588"/>
      <c r="C221" s="589"/>
      <c r="D221" s="590"/>
      <c r="E221" s="590">
        <v>0</v>
      </c>
      <c r="F221" s="590">
        <v>0</v>
      </c>
      <c r="G221" s="591">
        <v>2</v>
      </c>
      <c r="H221" s="591">
        <v>0</v>
      </c>
      <c r="I221" s="591">
        <v>0</v>
      </c>
      <c r="J221" s="590">
        <v>0</v>
      </c>
      <c r="K221" s="589">
        <v>0</v>
      </c>
      <c r="L221" s="589">
        <v>0</v>
      </c>
      <c r="M221" s="592">
        <v>0</v>
      </c>
      <c r="N221" s="593">
        <f t="shared" si="10"/>
        <v>2</v>
      </c>
      <c r="O221" s="594">
        <f t="shared" si="11"/>
        <v>0.22222222222222221</v>
      </c>
      <c r="P221" s="595">
        <f t="shared" si="9"/>
        <v>4.0595948524337275E-3</v>
      </c>
    </row>
    <row r="222" spans="1:16" s="596" customFormat="1">
      <c r="A222" s="587" t="s">
        <v>259</v>
      </c>
      <c r="B222" s="588"/>
      <c r="C222" s="589"/>
      <c r="D222" s="590"/>
      <c r="E222" s="590">
        <v>16</v>
      </c>
      <c r="F222" s="590">
        <v>12</v>
      </c>
      <c r="G222" s="591">
        <v>11</v>
      </c>
      <c r="H222" s="591">
        <v>16</v>
      </c>
      <c r="I222" s="591">
        <v>8</v>
      </c>
      <c r="J222" s="590">
        <v>16</v>
      </c>
      <c r="K222" s="589">
        <v>8</v>
      </c>
      <c r="L222" s="589">
        <v>12</v>
      </c>
      <c r="M222" s="592">
        <v>11</v>
      </c>
      <c r="N222" s="593">
        <f t="shared" si="10"/>
        <v>110</v>
      </c>
      <c r="O222" s="594">
        <f t="shared" si="11"/>
        <v>12.222222222222221</v>
      </c>
      <c r="P222" s="595">
        <f t="shared" si="9"/>
        <v>0.223277716883855</v>
      </c>
    </row>
    <row r="223" spans="1:16" s="596" customFormat="1">
      <c r="A223" s="614" t="s">
        <v>260</v>
      </c>
      <c r="B223" s="588"/>
      <c r="C223" s="589"/>
      <c r="D223" s="590"/>
      <c r="E223" s="590">
        <v>484</v>
      </c>
      <c r="F223" s="590">
        <v>450</v>
      </c>
      <c r="G223" s="591">
        <v>386</v>
      </c>
      <c r="H223" s="591">
        <v>262</v>
      </c>
      <c r="I223" s="591">
        <v>307</v>
      </c>
      <c r="J223" s="590">
        <v>272</v>
      </c>
      <c r="K223" s="589">
        <v>323</v>
      </c>
      <c r="L223" s="589">
        <v>282</v>
      </c>
      <c r="M223" s="592">
        <v>343</v>
      </c>
      <c r="N223" s="593">
        <f t="shared" si="10"/>
        <v>3109</v>
      </c>
      <c r="O223" s="594">
        <f t="shared" si="11"/>
        <v>345.44444444444446</v>
      </c>
      <c r="P223" s="595">
        <f t="shared" si="9"/>
        <v>6.3106401981082287</v>
      </c>
    </row>
    <row r="224" spans="1:16" s="596" customFormat="1">
      <c r="A224" s="587" t="s">
        <v>261</v>
      </c>
      <c r="B224" s="588"/>
      <c r="C224" s="589"/>
      <c r="D224" s="590"/>
      <c r="E224" s="590">
        <v>0</v>
      </c>
      <c r="F224" s="590">
        <v>0</v>
      </c>
      <c r="G224" s="591">
        <v>1</v>
      </c>
      <c r="H224" s="591">
        <v>0</v>
      </c>
      <c r="I224" s="591">
        <v>0</v>
      </c>
      <c r="J224" s="590">
        <v>0</v>
      </c>
      <c r="K224" s="589">
        <v>0</v>
      </c>
      <c r="L224" s="589">
        <v>0</v>
      </c>
      <c r="M224" s="592">
        <v>0</v>
      </c>
      <c r="N224" s="593">
        <f t="shared" si="10"/>
        <v>1</v>
      </c>
      <c r="O224" s="594">
        <f t="shared" si="11"/>
        <v>0.1111111111111111</v>
      </c>
      <c r="P224" s="595">
        <f t="shared" si="9"/>
        <v>2.0297974262168637E-3</v>
      </c>
    </row>
    <row r="225" spans="1:16" s="596" customFormat="1">
      <c r="A225" s="587" t="s">
        <v>262</v>
      </c>
      <c r="B225" s="588"/>
      <c r="C225" s="589"/>
      <c r="D225" s="590"/>
      <c r="E225" s="590">
        <v>1</v>
      </c>
      <c r="F225" s="590">
        <v>0</v>
      </c>
      <c r="G225" s="591">
        <v>0</v>
      </c>
      <c r="H225" s="591">
        <v>0</v>
      </c>
      <c r="I225" s="591">
        <v>1</v>
      </c>
      <c r="J225" s="590">
        <v>0</v>
      </c>
      <c r="K225" s="589">
        <v>0</v>
      </c>
      <c r="L225" s="589">
        <v>0</v>
      </c>
      <c r="M225" s="592">
        <v>0</v>
      </c>
      <c r="N225" s="593">
        <f t="shared" si="10"/>
        <v>2</v>
      </c>
      <c r="O225" s="594">
        <f t="shared" si="11"/>
        <v>0.22222222222222221</v>
      </c>
      <c r="P225" s="595">
        <f t="shared" si="9"/>
        <v>4.0595948524337275E-3</v>
      </c>
    </row>
    <row r="226" spans="1:16" s="596" customFormat="1">
      <c r="A226" s="587" t="s">
        <v>263</v>
      </c>
      <c r="B226" s="588"/>
      <c r="C226" s="589"/>
      <c r="D226" s="590"/>
      <c r="E226" s="590">
        <v>5</v>
      </c>
      <c r="F226" s="590">
        <v>2</v>
      </c>
      <c r="G226" s="591">
        <v>2</v>
      </c>
      <c r="H226" s="591">
        <v>2</v>
      </c>
      <c r="I226" s="591">
        <v>1</v>
      </c>
      <c r="J226" s="590">
        <v>6</v>
      </c>
      <c r="K226" s="589">
        <v>5</v>
      </c>
      <c r="L226" s="589">
        <v>11</v>
      </c>
      <c r="M226" s="592">
        <v>6</v>
      </c>
      <c r="N226" s="593">
        <f t="shared" si="10"/>
        <v>40</v>
      </c>
      <c r="O226" s="594">
        <f t="shared" si="11"/>
        <v>4.4444444444444446</v>
      </c>
      <c r="P226" s="595">
        <f t="shared" si="9"/>
        <v>8.1191897048674549E-2</v>
      </c>
    </row>
    <row r="227" spans="1:16" s="596" customFormat="1">
      <c r="A227" s="614" t="s">
        <v>264</v>
      </c>
      <c r="B227" s="588"/>
      <c r="C227" s="589"/>
      <c r="D227" s="590"/>
      <c r="E227" s="590">
        <v>7</v>
      </c>
      <c r="F227" s="590">
        <v>3</v>
      </c>
      <c r="G227" s="591">
        <v>5</v>
      </c>
      <c r="H227" s="591">
        <v>1</v>
      </c>
      <c r="I227" s="591">
        <v>1</v>
      </c>
      <c r="J227" s="590">
        <v>0</v>
      </c>
      <c r="K227" s="589">
        <v>1</v>
      </c>
      <c r="L227" s="589">
        <v>4</v>
      </c>
      <c r="M227" s="592">
        <v>1</v>
      </c>
      <c r="N227" s="593">
        <f t="shared" si="10"/>
        <v>23</v>
      </c>
      <c r="O227" s="594">
        <f t="shared" si="11"/>
        <v>2.5555555555555554</v>
      </c>
      <c r="P227" s="595">
        <f t="shared" si="9"/>
        <v>4.6685340802987862E-2</v>
      </c>
    </row>
    <row r="228" spans="1:16" s="596" customFormat="1">
      <c r="A228" s="587" t="s">
        <v>265</v>
      </c>
      <c r="B228" s="588"/>
      <c r="C228" s="589"/>
      <c r="D228" s="590"/>
      <c r="E228" s="590">
        <v>28</v>
      </c>
      <c r="F228" s="590">
        <v>30</v>
      </c>
      <c r="G228" s="591">
        <v>39</v>
      </c>
      <c r="H228" s="591">
        <v>30</v>
      </c>
      <c r="I228" s="591">
        <v>38</v>
      </c>
      <c r="J228" s="590">
        <v>45</v>
      </c>
      <c r="K228" s="589">
        <v>73</v>
      </c>
      <c r="L228" s="589">
        <v>59</v>
      </c>
      <c r="M228" s="592">
        <v>41</v>
      </c>
      <c r="N228" s="593">
        <f t="shared" si="10"/>
        <v>383</v>
      </c>
      <c r="O228" s="594">
        <f t="shared" si="11"/>
        <v>42.555555555555557</v>
      </c>
      <c r="P228" s="595">
        <f t="shared" si="9"/>
        <v>0.77741241424105867</v>
      </c>
    </row>
    <row r="229" spans="1:16" s="596" customFormat="1">
      <c r="A229" s="587" t="s">
        <v>266</v>
      </c>
      <c r="B229" s="588"/>
      <c r="C229" s="589"/>
      <c r="D229" s="590"/>
      <c r="E229" s="590">
        <v>0</v>
      </c>
      <c r="F229" s="590">
        <v>0</v>
      </c>
      <c r="G229" s="591">
        <v>0</v>
      </c>
      <c r="H229" s="591">
        <v>0</v>
      </c>
      <c r="I229" s="591">
        <v>0</v>
      </c>
      <c r="J229" s="590">
        <v>0</v>
      </c>
      <c r="K229" s="589">
        <v>0</v>
      </c>
      <c r="L229" s="589">
        <v>0</v>
      </c>
      <c r="M229" s="592">
        <v>0</v>
      </c>
      <c r="N229" s="593">
        <f t="shared" si="10"/>
        <v>0</v>
      </c>
      <c r="O229" s="594">
        <f t="shared" si="11"/>
        <v>0</v>
      </c>
      <c r="P229" s="595">
        <f t="shared" si="9"/>
        <v>0</v>
      </c>
    </row>
    <row r="230" spans="1:16" s="596" customFormat="1">
      <c r="A230" s="614" t="s">
        <v>267</v>
      </c>
      <c r="B230" s="588"/>
      <c r="C230" s="589"/>
      <c r="D230" s="590"/>
      <c r="E230" s="590">
        <v>0</v>
      </c>
      <c r="F230" s="590">
        <v>0</v>
      </c>
      <c r="G230" s="591">
        <v>0</v>
      </c>
      <c r="H230" s="591">
        <v>0</v>
      </c>
      <c r="I230" s="591">
        <v>0</v>
      </c>
      <c r="J230" s="590">
        <v>0</v>
      </c>
      <c r="K230" s="589">
        <v>0</v>
      </c>
      <c r="L230" s="589">
        <v>0</v>
      </c>
      <c r="M230" s="592">
        <v>0</v>
      </c>
      <c r="N230" s="593">
        <f t="shared" si="10"/>
        <v>0</v>
      </c>
      <c r="O230" s="594">
        <f t="shared" si="11"/>
        <v>0</v>
      </c>
      <c r="P230" s="595">
        <f t="shared" si="9"/>
        <v>0</v>
      </c>
    </row>
    <row r="231" spans="1:16" s="596" customFormat="1">
      <c r="A231" s="614" t="s">
        <v>268</v>
      </c>
      <c r="B231" s="588"/>
      <c r="C231" s="589"/>
      <c r="D231" s="590"/>
      <c r="E231" s="590">
        <v>5</v>
      </c>
      <c r="F231" s="590">
        <v>9</v>
      </c>
      <c r="G231" s="591">
        <v>9</v>
      </c>
      <c r="H231" s="591">
        <v>5</v>
      </c>
      <c r="I231" s="591">
        <v>13</v>
      </c>
      <c r="J231" s="590">
        <v>17</v>
      </c>
      <c r="K231" s="589">
        <v>36</v>
      </c>
      <c r="L231" s="589">
        <v>19</v>
      </c>
      <c r="M231" s="592">
        <v>23</v>
      </c>
      <c r="N231" s="593">
        <f t="shared" si="10"/>
        <v>136</v>
      </c>
      <c r="O231" s="594">
        <f t="shared" si="11"/>
        <v>15.111111111111111</v>
      </c>
      <c r="P231" s="595">
        <f t="shared" si="9"/>
        <v>0.27605244996549344</v>
      </c>
    </row>
    <row r="232" spans="1:16" s="596" customFormat="1">
      <c r="A232" s="614" t="s">
        <v>269</v>
      </c>
      <c r="B232" s="588"/>
      <c r="C232" s="589"/>
      <c r="D232" s="590"/>
      <c r="E232" s="590">
        <v>0</v>
      </c>
      <c r="F232" s="590">
        <v>2</v>
      </c>
      <c r="G232" s="591">
        <v>0</v>
      </c>
      <c r="H232" s="591">
        <v>1</v>
      </c>
      <c r="I232" s="591">
        <v>2</v>
      </c>
      <c r="J232" s="590">
        <v>0</v>
      </c>
      <c r="K232" s="589">
        <v>1</v>
      </c>
      <c r="L232" s="589">
        <v>0</v>
      </c>
      <c r="M232" s="592">
        <v>0</v>
      </c>
      <c r="N232" s="593">
        <f t="shared" si="10"/>
        <v>6</v>
      </c>
      <c r="O232" s="594">
        <f t="shared" si="11"/>
        <v>0.66666666666666663</v>
      </c>
      <c r="P232" s="595">
        <f t="shared" si="9"/>
        <v>1.2178784557301181E-2</v>
      </c>
    </row>
    <row r="233" spans="1:16" s="596" customFormat="1" ht="14.25" customHeight="1">
      <c r="A233" s="587" t="s">
        <v>270</v>
      </c>
      <c r="B233" s="588"/>
      <c r="C233" s="589"/>
      <c r="D233" s="590"/>
      <c r="E233" s="590">
        <v>7</v>
      </c>
      <c r="F233" s="590">
        <v>13</v>
      </c>
      <c r="G233" s="591">
        <v>11</v>
      </c>
      <c r="H233" s="591">
        <v>8</v>
      </c>
      <c r="I233" s="591">
        <v>15</v>
      </c>
      <c r="J233" s="590">
        <v>13</v>
      </c>
      <c r="K233" s="589">
        <v>18</v>
      </c>
      <c r="L233" s="589">
        <v>18</v>
      </c>
      <c r="M233" s="592">
        <v>12</v>
      </c>
      <c r="N233" s="593">
        <f t="shared" si="10"/>
        <v>115</v>
      </c>
      <c r="O233" s="594">
        <f t="shared" si="11"/>
        <v>12.777777777777779</v>
      </c>
      <c r="P233" s="595">
        <f t="shared" si="9"/>
        <v>0.23342670401493931</v>
      </c>
    </row>
    <row r="234" spans="1:16" s="596" customFormat="1">
      <c r="A234" s="587" t="s">
        <v>271</v>
      </c>
      <c r="B234" s="588"/>
      <c r="C234" s="589"/>
      <c r="D234" s="590"/>
      <c r="E234" s="590">
        <v>2</v>
      </c>
      <c r="F234" s="590">
        <v>8</v>
      </c>
      <c r="G234" s="591">
        <v>5</v>
      </c>
      <c r="H234" s="591">
        <v>1</v>
      </c>
      <c r="I234" s="591">
        <v>1</v>
      </c>
      <c r="J234" s="590">
        <v>4</v>
      </c>
      <c r="K234" s="589">
        <v>7</v>
      </c>
      <c r="L234" s="589">
        <v>0</v>
      </c>
      <c r="M234" s="592">
        <v>1</v>
      </c>
      <c r="N234" s="593">
        <f t="shared" si="10"/>
        <v>29</v>
      </c>
      <c r="O234" s="594">
        <f t="shared" si="11"/>
        <v>3.2222222222222223</v>
      </c>
      <c r="P234" s="595">
        <f t="shared" si="9"/>
        <v>5.8864125360289038E-2</v>
      </c>
    </row>
    <row r="235" spans="1:16" s="596" customFormat="1">
      <c r="A235" s="587" t="s">
        <v>272</v>
      </c>
      <c r="B235" s="588"/>
      <c r="C235" s="589"/>
      <c r="D235" s="590"/>
      <c r="E235" s="590">
        <v>0</v>
      </c>
      <c r="F235" s="590">
        <v>0</v>
      </c>
      <c r="G235" s="591">
        <v>0</v>
      </c>
      <c r="H235" s="591">
        <v>0</v>
      </c>
      <c r="I235" s="591">
        <v>0</v>
      </c>
      <c r="J235" s="590">
        <v>0</v>
      </c>
      <c r="K235" s="589">
        <v>0</v>
      </c>
      <c r="L235" s="589">
        <v>0</v>
      </c>
      <c r="M235" s="592">
        <v>0</v>
      </c>
      <c r="N235" s="593">
        <f t="shared" si="10"/>
        <v>0</v>
      </c>
      <c r="O235" s="594">
        <f t="shared" si="11"/>
        <v>0</v>
      </c>
      <c r="P235" s="595">
        <f t="shared" si="9"/>
        <v>0</v>
      </c>
    </row>
    <row r="236" spans="1:16" s="596" customFormat="1">
      <c r="A236" s="587" t="s">
        <v>273</v>
      </c>
      <c r="B236" s="588"/>
      <c r="C236" s="589"/>
      <c r="D236" s="590"/>
      <c r="E236" s="590">
        <v>1</v>
      </c>
      <c r="F236" s="590">
        <v>1</v>
      </c>
      <c r="G236" s="591">
        <v>9</v>
      </c>
      <c r="H236" s="591">
        <v>0</v>
      </c>
      <c r="I236" s="591">
        <v>0</v>
      </c>
      <c r="J236" s="590">
        <v>0</v>
      </c>
      <c r="K236" s="589">
        <v>0</v>
      </c>
      <c r="L236" s="589">
        <v>6</v>
      </c>
      <c r="M236" s="592">
        <v>2</v>
      </c>
      <c r="N236" s="593">
        <f t="shared" si="10"/>
        <v>19</v>
      </c>
      <c r="O236" s="594">
        <f t="shared" si="11"/>
        <v>2.1111111111111112</v>
      </c>
      <c r="P236" s="595">
        <f t="shared" si="9"/>
        <v>3.8566151098120408E-2</v>
      </c>
    </row>
    <row r="237" spans="1:16" s="596" customFormat="1">
      <c r="A237" s="614" t="s">
        <v>274</v>
      </c>
      <c r="B237" s="588"/>
      <c r="C237" s="589"/>
      <c r="D237" s="590"/>
      <c r="E237" s="590">
        <v>0</v>
      </c>
      <c r="F237" s="590">
        <v>0</v>
      </c>
      <c r="G237" s="591">
        <v>0</v>
      </c>
      <c r="H237" s="591">
        <v>0</v>
      </c>
      <c r="I237" s="591">
        <v>0</v>
      </c>
      <c r="J237" s="590">
        <v>0</v>
      </c>
      <c r="K237" s="589">
        <v>0</v>
      </c>
      <c r="L237" s="589">
        <v>0</v>
      </c>
      <c r="M237" s="592">
        <v>0</v>
      </c>
      <c r="N237" s="593">
        <f t="shared" si="10"/>
        <v>0</v>
      </c>
      <c r="O237" s="594">
        <f t="shared" si="11"/>
        <v>0</v>
      </c>
      <c r="P237" s="595">
        <f t="shared" si="9"/>
        <v>0</v>
      </c>
    </row>
    <row r="238" spans="1:16" s="596" customFormat="1">
      <c r="A238" s="615" t="s">
        <v>275</v>
      </c>
      <c r="B238" s="588"/>
      <c r="C238" s="589"/>
      <c r="D238" s="590"/>
      <c r="E238" s="590">
        <v>0</v>
      </c>
      <c r="F238" s="590">
        <v>0</v>
      </c>
      <c r="G238" s="591">
        <v>2</v>
      </c>
      <c r="H238" s="591">
        <v>0</v>
      </c>
      <c r="I238" s="591">
        <v>0</v>
      </c>
      <c r="J238" s="590">
        <v>0</v>
      </c>
      <c r="K238" s="589">
        <v>0</v>
      </c>
      <c r="L238" s="589">
        <v>0</v>
      </c>
      <c r="M238" s="592">
        <v>0</v>
      </c>
      <c r="N238" s="593">
        <f t="shared" si="10"/>
        <v>2</v>
      </c>
      <c r="O238" s="594">
        <f t="shared" si="11"/>
        <v>0.22222222222222221</v>
      </c>
      <c r="P238" s="595">
        <f t="shared" si="9"/>
        <v>4.0595948524337275E-3</v>
      </c>
    </row>
    <row r="239" spans="1:16" s="596" customFormat="1">
      <c r="A239" s="614" t="s">
        <v>276</v>
      </c>
      <c r="B239" s="588"/>
      <c r="C239" s="589"/>
      <c r="D239" s="590"/>
      <c r="E239" s="590">
        <v>0</v>
      </c>
      <c r="F239" s="590">
        <v>0</v>
      </c>
      <c r="G239" s="591">
        <v>1</v>
      </c>
      <c r="H239" s="591">
        <v>0</v>
      </c>
      <c r="I239" s="591">
        <v>0</v>
      </c>
      <c r="J239" s="590">
        <v>0</v>
      </c>
      <c r="K239" s="589">
        <v>0</v>
      </c>
      <c r="L239" s="589">
        <v>0</v>
      </c>
      <c r="M239" s="592">
        <v>0</v>
      </c>
      <c r="N239" s="593">
        <f t="shared" si="10"/>
        <v>1</v>
      </c>
      <c r="O239" s="594">
        <f t="shared" si="11"/>
        <v>0.1111111111111111</v>
      </c>
      <c r="P239" s="595">
        <f t="shared" si="9"/>
        <v>2.0297974262168637E-3</v>
      </c>
    </row>
    <row r="240" spans="1:16" s="596" customFormat="1">
      <c r="A240" s="614" t="s">
        <v>277</v>
      </c>
      <c r="B240" s="588"/>
      <c r="C240" s="589"/>
      <c r="D240" s="590"/>
      <c r="E240" s="590">
        <v>0</v>
      </c>
      <c r="F240" s="590">
        <v>2</v>
      </c>
      <c r="G240" s="591">
        <v>2</v>
      </c>
      <c r="H240" s="591">
        <v>1</v>
      </c>
      <c r="I240" s="591">
        <v>0</v>
      </c>
      <c r="J240" s="590">
        <v>3</v>
      </c>
      <c r="K240" s="589">
        <v>10</v>
      </c>
      <c r="L240" s="589">
        <v>4</v>
      </c>
      <c r="M240" s="592">
        <v>0</v>
      </c>
      <c r="N240" s="593">
        <f t="shared" si="10"/>
        <v>22</v>
      </c>
      <c r="O240" s="594">
        <f t="shared" si="11"/>
        <v>2.4444444444444446</v>
      </c>
      <c r="P240" s="595">
        <f t="shared" si="9"/>
        <v>4.4655543376770995E-2</v>
      </c>
    </row>
    <row r="241" spans="1:16" s="596" customFormat="1">
      <c r="A241" s="587" t="s">
        <v>278</v>
      </c>
      <c r="B241" s="588"/>
      <c r="C241" s="589"/>
      <c r="D241" s="590"/>
      <c r="E241" s="590">
        <v>0</v>
      </c>
      <c r="F241" s="590">
        <v>0</v>
      </c>
      <c r="G241" s="591">
        <v>0</v>
      </c>
      <c r="H241" s="591">
        <v>0</v>
      </c>
      <c r="I241" s="591">
        <v>0</v>
      </c>
      <c r="J241" s="590">
        <v>0</v>
      </c>
      <c r="K241" s="589">
        <v>0</v>
      </c>
      <c r="L241" s="589">
        <v>0</v>
      </c>
      <c r="M241" s="592">
        <v>0</v>
      </c>
      <c r="N241" s="593">
        <f t="shared" si="10"/>
        <v>0</v>
      </c>
      <c r="O241" s="594">
        <f t="shared" si="11"/>
        <v>0</v>
      </c>
      <c r="P241" s="595">
        <f t="shared" si="9"/>
        <v>0</v>
      </c>
    </row>
    <row r="242" spans="1:16" s="596" customFormat="1">
      <c r="A242" s="587" t="s">
        <v>279</v>
      </c>
      <c r="B242" s="588"/>
      <c r="C242" s="589"/>
      <c r="D242" s="590"/>
      <c r="E242" s="590">
        <v>0</v>
      </c>
      <c r="F242" s="590">
        <v>0</v>
      </c>
      <c r="G242" s="591">
        <v>0</v>
      </c>
      <c r="H242" s="591">
        <v>0</v>
      </c>
      <c r="I242" s="591">
        <v>0</v>
      </c>
      <c r="J242" s="590">
        <v>0</v>
      </c>
      <c r="K242" s="589">
        <v>0</v>
      </c>
      <c r="L242" s="589">
        <v>0</v>
      </c>
      <c r="M242" s="592">
        <v>0</v>
      </c>
      <c r="N242" s="593">
        <f t="shared" si="10"/>
        <v>0</v>
      </c>
      <c r="O242" s="594">
        <f t="shared" si="11"/>
        <v>0</v>
      </c>
      <c r="P242" s="595">
        <f t="shared" si="9"/>
        <v>0</v>
      </c>
    </row>
    <row r="243" spans="1:16" s="596" customFormat="1">
      <c r="A243" s="587" t="s">
        <v>280</v>
      </c>
      <c r="B243" s="588"/>
      <c r="C243" s="589"/>
      <c r="D243" s="590"/>
      <c r="E243" s="590">
        <v>3</v>
      </c>
      <c r="F243" s="590">
        <v>0</v>
      </c>
      <c r="G243" s="591">
        <v>0</v>
      </c>
      <c r="H243" s="591">
        <v>1</v>
      </c>
      <c r="I243" s="591">
        <v>1</v>
      </c>
      <c r="J243" s="590">
        <v>6</v>
      </c>
      <c r="K243" s="589">
        <v>3</v>
      </c>
      <c r="L243" s="589">
        <v>3</v>
      </c>
      <c r="M243" s="592">
        <v>1</v>
      </c>
      <c r="N243" s="593">
        <f t="shared" si="10"/>
        <v>18</v>
      </c>
      <c r="O243" s="594">
        <f t="shared" si="11"/>
        <v>2</v>
      </c>
      <c r="P243" s="595">
        <f t="shared" si="9"/>
        <v>3.653635367190354E-2</v>
      </c>
    </row>
    <row r="244" spans="1:16" s="596" customFormat="1">
      <c r="A244" s="597" t="s">
        <v>594</v>
      </c>
      <c r="B244" s="588"/>
      <c r="C244" s="589"/>
      <c r="D244" s="590"/>
      <c r="E244" s="590">
        <v>3</v>
      </c>
      <c r="F244" s="590">
        <v>3</v>
      </c>
      <c r="G244" s="591">
        <v>2</v>
      </c>
      <c r="H244" s="591">
        <v>0</v>
      </c>
      <c r="I244" s="591">
        <v>0</v>
      </c>
      <c r="J244" s="590">
        <v>0</v>
      </c>
      <c r="K244" s="589">
        <v>0</v>
      </c>
      <c r="L244" s="589">
        <v>0</v>
      </c>
      <c r="M244" s="592">
        <v>0</v>
      </c>
      <c r="N244" s="593">
        <f t="shared" si="10"/>
        <v>8</v>
      </c>
      <c r="O244" s="594">
        <f t="shared" si="11"/>
        <v>0.88888888888888884</v>
      </c>
      <c r="P244" s="595">
        <f t="shared" si="9"/>
        <v>1.623837940973491E-2</v>
      </c>
    </row>
    <row r="245" spans="1:16" s="596" customFormat="1">
      <c r="A245" s="614" t="s">
        <v>281</v>
      </c>
      <c r="B245" s="588"/>
      <c r="C245" s="589"/>
      <c r="D245" s="590"/>
      <c r="E245" s="590">
        <v>0</v>
      </c>
      <c r="F245" s="590">
        <v>7</v>
      </c>
      <c r="G245" s="591">
        <v>2</v>
      </c>
      <c r="H245" s="591">
        <v>7</v>
      </c>
      <c r="I245" s="591">
        <v>9</v>
      </c>
      <c r="J245" s="590">
        <v>4</v>
      </c>
      <c r="K245" s="589">
        <v>3</v>
      </c>
      <c r="L245" s="589">
        <v>6</v>
      </c>
      <c r="M245" s="592">
        <v>4</v>
      </c>
      <c r="N245" s="593">
        <f t="shared" si="10"/>
        <v>42</v>
      </c>
      <c r="O245" s="594">
        <f t="shared" si="11"/>
        <v>4.666666666666667</v>
      </c>
      <c r="P245" s="595">
        <f t="shared" si="9"/>
        <v>8.525149190110827E-2</v>
      </c>
    </row>
    <row r="246" spans="1:16" s="596" customFormat="1">
      <c r="A246" s="587" t="s">
        <v>282</v>
      </c>
      <c r="B246" s="588"/>
      <c r="C246" s="589"/>
      <c r="D246" s="590"/>
      <c r="E246" s="590">
        <v>1</v>
      </c>
      <c r="F246" s="590">
        <v>6</v>
      </c>
      <c r="G246" s="591">
        <v>6</v>
      </c>
      <c r="H246" s="591">
        <v>0</v>
      </c>
      <c r="I246" s="591">
        <v>0</v>
      </c>
      <c r="J246" s="590">
        <v>0</v>
      </c>
      <c r="K246" s="589">
        <v>0</v>
      </c>
      <c r="L246" s="589">
        <v>0</v>
      </c>
      <c r="M246" s="592">
        <v>0</v>
      </c>
      <c r="N246" s="593">
        <f t="shared" si="10"/>
        <v>13</v>
      </c>
      <c r="O246" s="594">
        <f t="shared" si="11"/>
        <v>1.4444444444444444</v>
      </c>
      <c r="P246" s="595">
        <f t="shared" si="9"/>
        <v>2.6387366540819229E-2</v>
      </c>
    </row>
    <row r="247" spans="1:16" s="596" customFormat="1">
      <c r="A247" s="616" t="s">
        <v>590</v>
      </c>
      <c r="B247" s="588"/>
      <c r="C247" s="589"/>
      <c r="D247" s="590"/>
      <c r="E247" s="590">
        <v>1</v>
      </c>
      <c r="F247" s="590">
        <v>2</v>
      </c>
      <c r="G247" s="591">
        <v>4</v>
      </c>
      <c r="H247" s="591">
        <v>26</v>
      </c>
      <c r="I247" s="590">
        <v>0</v>
      </c>
      <c r="J247" s="1089">
        <v>0</v>
      </c>
      <c r="K247" s="589">
        <v>0</v>
      </c>
      <c r="L247" s="589">
        <v>0</v>
      </c>
      <c r="M247" s="592">
        <v>0</v>
      </c>
      <c r="N247" s="593">
        <f t="shared" si="10"/>
        <v>33</v>
      </c>
      <c r="O247" s="594">
        <f t="shared" si="11"/>
        <v>3.6666666666666665</v>
      </c>
      <c r="P247" s="595">
        <f t="shared" si="9"/>
        <v>6.6983315065156507E-2</v>
      </c>
    </row>
    <row r="248" spans="1:16" s="596" customFormat="1">
      <c r="A248" s="614" t="s">
        <v>283</v>
      </c>
      <c r="B248" s="588"/>
      <c r="C248" s="589"/>
      <c r="D248" s="590"/>
      <c r="E248" s="590">
        <v>2</v>
      </c>
      <c r="F248" s="590">
        <v>3</v>
      </c>
      <c r="G248" s="591">
        <v>1</v>
      </c>
      <c r="H248" s="591">
        <v>8</v>
      </c>
      <c r="I248" s="591">
        <v>5</v>
      </c>
      <c r="J248" s="590">
        <v>1</v>
      </c>
      <c r="K248" s="589">
        <v>3</v>
      </c>
      <c r="L248" s="589">
        <v>0</v>
      </c>
      <c r="M248" s="592">
        <v>5</v>
      </c>
      <c r="N248" s="593">
        <f t="shared" si="10"/>
        <v>28</v>
      </c>
      <c r="O248" s="594">
        <f t="shared" si="11"/>
        <v>3.1111111111111112</v>
      </c>
      <c r="P248" s="595">
        <f t="shared" si="9"/>
        <v>5.6834327934072178E-2</v>
      </c>
    </row>
    <row r="249" spans="1:16" s="596" customFormat="1">
      <c r="A249" s="587" t="s">
        <v>284</v>
      </c>
      <c r="B249" s="588"/>
      <c r="C249" s="589"/>
      <c r="D249" s="590"/>
      <c r="E249" s="590">
        <v>156</v>
      </c>
      <c r="F249" s="590">
        <v>222</v>
      </c>
      <c r="G249" s="591">
        <v>152</v>
      </c>
      <c r="H249" s="591">
        <v>144</v>
      </c>
      <c r="I249" s="591">
        <v>134</v>
      </c>
      <c r="J249" s="590">
        <v>107</v>
      </c>
      <c r="K249" s="589">
        <v>133</v>
      </c>
      <c r="L249" s="589">
        <v>116</v>
      </c>
      <c r="M249" s="592">
        <v>131</v>
      </c>
      <c r="N249" s="593">
        <f t="shared" si="10"/>
        <v>1295</v>
      </c>
      <c r="O249" s="594">
        <f t="shared" si="11"/>
        <v>143.88888888888889</v>
      </c>
      <c r="P249" s="595">
        <f t="shared" si="9"/>
        <v>2.6285876669508381</v>
      </c>
    </row>
    <row r="250" spans="1:16" s="596" customFormat="1">
      <c r="A250" s="1160" t="s">
        <v>601</v>
      </c>
      <c r="B250" s="588"/>
      <c r="C250" s="589"/>
      <c r="D250" s="590"/>
      <c r="E250" s="590">
        <v>2</v>
      </c>
      <c r="F250" s="590">
        <v>0</v>
      </c>
      <c r="G250" s="590">
        <v>0</v>
      </c>
      <c r="H250" s="590">
        <v>0</v>
      </c>
      <c r="I250" s="590">
        <v>0</v>
      </c>
      <c r="J250" s="590">
        <v>0</v>
      </c>
      <c r="K250" s="590">
        <v>0</v>
      </c>
      <c r="L250" s="590">
        <v>0</v>
      </c>
      <c r="M250" s="590">
        <v>0</v>
      </c>
      <c r="N250" s="593">
        <f t="shared" si="10"/>
        <v>2</v>
      </c>
      <c r="O250" s="594">
        <f t="shared" si="11"/>
        <v>0.22222222222222221</v>
      </c>
      <c r="P250" s="595">
        <f t="shared" si="9"/>
        <v>4.0595948524337275E-3</v>
      </c>
    </row>
    <row r="251" spans="1:16" s="596" customFormat="1">
      <c r="A251" s="587" t="s">
        <v>285</v>
      </c>
      <c r="B251" s="588"/>
      <c r="C251" s="589"/>
      <c r="D251" s="590"/>
      <c r="E251" s="590">
        <v>0</v>
      </c>
      <c r="F251" s="590">
        <v>0</v>
      </c>
      <c r="G251" s="591">
        <v>0</v>
      </c>
      <c r="H251" s="591">
        <v>0</v>
      </c>
      <c r="I251" s="591">
        <v>0</v>
      </c>
      <c r="J251" s="590">
        <v>0</v>
      </c>
      <c r="K251" s="589">
        <v>1</v>
      </c>
      <c r="L251" s="589">
        <v>0</v>
      </c>
      <c r="M251" s="592">
        <v>0</v>
      </c>
      <c r="N251" s="593">
        <f t="shared" si="10"/>
        <v>1</v>
      </c>
      <c r="O251" s="594">
        <f t="shared" si="11"/>
        <v>0.1111111111111111</v>
      </c>
      <c r="P251" s="595">
        <f t="shared" si="9"/>
        <v>2.0297974262168637E-3</v>
      </c>
    </row>
    <row r="252" spans="1:16" s="596" customFormat="1">
      <c r="A252" s="597" t="s">
        <v>286</v>
      </c>
      <c r="B252" s="588"/>
      <c r="C252" s="589"/>
      <c r="D252" s="590"/>
      <c r="E252" s="590">
        <v>4</v>
      </c>
      <c r="F252" s="590">
        <v>3</v>
      </c>
      <c r="G252" s="591">
        <v>6</v>
      </c>
      <c r="H252" s="591">
        <v>4</v>
      </c>
      <c r="I252" s="591">
        <v>3</v>
      </c>
      <c r="J252" s="590">
        <v>1</v>
      </c>
      <c r="K252" s="589">
        <v>3</v>
      </c>
      <c r="L252" s="589">
        <v>1</v>
      </c>
      <c r="M252" s="592">
        <v>1</v>
      </c>
      <c r="N252" s="593">
        <f t="shared" si="10"/>
        <v>26</v>
      </c>
      <c r="O252" s="594">
        <f t="shared" si="11"/>
        <v>2.8888888888888888</v>
      </c>
      <c r="P252" s="595">
        <f t="shared" si="9"/>
        <v>5.2774733081638457E-2</v>
      </c>
    </row>
    <row r="253" spans="1:16" s="596" customFormat="1">
      <c r="A253" s="587" t="s">
        <v>287</v>
      </c>
      <c r="B253" s="588"/>
      <c r="C253" s="589"/>
      <c r="D253" s="590"/>
      <c r="E253" s="590">
        <v>0</v>
      </c>
      <c r="F253" s="590">
        <v>0</v>
      </c>
      <c r="G253" s="591">
        <v>0</v>
      </c>
      <c r="H253" s="591">
        <v>0</v>
      </c>
      <c r="I253" s="591">
        <v>0</v>
      </c>
      <c r="J253" s="590">
        <v>0</v>
      </c>
      <c r="K253" s="589">
        <v>0</v>
      </c>
      <c r="L253" s="589">
        <v>0</v>
      </c>
      <c r="M253" s="592">
        <v>0</v>
      </c>
      <c r="N253" s="593">
        <f t="shared" si="10"/>
        <v>0</v>
      </c>
      <c r="O253" s="594">
        <f t="shared" si="11"/>
        <v>0</v>
      </c>
      <c r="P253" s="595">
        <f t="shared" si="9"/>
        <v>0</v>
      </c>
    </row>
    <row r="254" spans="1:16" s="596" customFormat="1">
      <c r="A254" s="587" t="s">
        <v>288</v>
      </c>
      <c r="B254" s="588"/>
      <c r="C254" s="589"/>
      <c r="D254" s="590"/>
      <c r="E254" s="590">
        <v>19</v>
      </c>
      <c r="F254" s="590">
        <v>18</v>
      </c>
      <c r="G254" s="591">
        <v>19</v>
      </c>
      <c r="H254" s="591">
        <v>22</v>
      </c>
      <c r="I254" s="591">
        <v>22</v>
      </c>
      <c r="J254" s="590">
        <v>15</v>
      </c>
      <c r="K254" s="589">
        <v>19</v>
      </c>
      <c r="L254" s="589">
        <v>24</v>
      </c>
      <c r="M254" s="592">
        <v>34</v>
      </c>
      <c r="N254" s="593">
        <f t="shared" si="10"/>
        <v>192</v>
      </c>
      <c r="O254" s="594">
        <f t="shared" si="11"/>
        <v>21.333333333333332</v>
      </c>
      <c r="P254" s="595">
        <f t="shared" si="9"/>
        <v>0.38972110583363778</v>
      </c>
    </row>
    <row r="255" spans="1:16" s="596" customFormat="1">
      <c r="A255" s="587" t="s">
        <v>289</v>
      </c>
      <c r="B255" s="588"/>
      <c r="C255" s="589"/>
      <c r="D255" s="590"/>
      <c r="E255" s="590">
        <v>0</v>
      </c>
      <c r="F255" s="590">
        <v>0</v>
      </c>
      <c r="G255" s="591">
        <v>5</v>
      </c>
      <c r="H255" s="591">
        <v>0</v>
      </c>
      <c r="I255" s="591">
        <v>1</v>
      </c>
      <c r="J255" s="590">
        <v>0</v>
      </c>
      <c r="K255" s="589">
        <v>2</v>
      </c>
      <c r="L255" s="589">
        <v>1</v>
      </c>
      <c r="M255" s="592">
        <v>2</v>
      </c>
      <c r="N255" s="593">
        <f t="shared" si="10"/>
        <v>11</v>
      </c>
      <c r="O255" s="594">
        <f t="shared" si="11"/>
        <v>1.2222222222222223</v>
      </c>
      <c r="P255" s="595">
        <f t="shared" si="9"/>
        <v>2.2327771688385498E-2</v>
      </c>
    </row>
    <row r="256" spans="1:16" s="596" customFormat="1">
      <c r="A256" s="587" t="s">
        <v>290</v>
      </c>
      <c r="B256" s="588"/>
      <c r="C256" s="589"/>
      <c r="D256" s="590"/>
      <c r="E256" s="590">
        <v>0</v>
      </c>
      <c r="F256" s="590">
        <v>0</v>
      </c>
      <c r="G256" s="591">
        <v>0</v>
      </c>
      <c r="H256" s="591">
        <v>0</v>
      </c>
      <c r="I256" s="591">
        <v>0</v>
      </c>
      <c r="J256" s="590">
        <v>1</v>
      </c>
      <c r="K256" s="589">
        <v>0</v>
      </c>
      <c r="L256" s="589">
        <v>0</v>
      </c>
      <c r="M256" s="592">
        <v>0</v>
      </c>
      <c r="N256" s="593">
        <f t="shared" si="10"/>
        <v>1</v>
      </c>
      <c r="O256" s="594">
        <f t="shared" si="11"/>
        <v>0.1111111111111111</v>
      </c>
      <c r="P256" s="595">
        <f t="shared" si="9"/>
        <v>2.0297974262168637E-3</v>
      </c>
    </row>
    <row r="257" spans="1:16" s="596" customFormat="1">
      <c r="A257" s="587" t="s">
        <v>291</v>
      </c>
      <c r="B257" s="588"/>
      <c r="C257" s="589"/>
      <c r="D257" s="590"/>
      <c r="E257" s="590">
        <v>4</v>
      </c>
      <c r="F257" s="590">
        <v>9</v>
      </c>
      <c r="G257" s="591">
        <v>14</v>
      </c>
      <c r="H257" s="591">
        <v>7</v>
      </c>
      <c r="I257" s="591">
        <v>2</v>
      </c>
      <c r="J257" s="590">
        <v>3</v>
      </c>
      <c r="K257" s="589">
        <v>10</v>
      </c>
      <c r="L257" s="589">
        <v>6</v>
      </c>
      <c r="M257" s="592">
        <v>1</v>
      </c>
      <c r="N257" s="593">
        <f t="shared" si="10"/>
        <v>56</v>
      </c>
      <c r="O257" s="594">
        <f t="shared" si="11"/>
        <v>6.2222222222222223</v>
      </c>
      <c r="P257" s="595">
        <f t="shared" si="9"/>
        <v>0.11366865586814436</v>
      </c>
    </row>
    <row r="258" spans="1:16" s="596" customFormat="1">
      <c r="A258" s="587" t="s">
        <v>292</v>
      </c>
      <c r="B258" s="588"/>
      <c r="C258" s="589"/>
      <c r="D258" s="590"/>
      <c r="E258" s="590">
        <v>15</v>
      </c>
      <c r="F258" s="590">
        <v>24</v>
      </c>
      <c r="G258" s="591">
        <v>18</v>
      </c>
      <c r="H258" s="591">
        <v>15</v>
      </c>
      <c r="I258" s="591">
        <v>4</v>
      </c>
      <c r="J258" s="590">
        <v>16</v>
      </c>
      <c r="K258" s="589">
        <v>9</v>
      </c>
      <c r="L258" s="589">
        <v>16</v>
      </c>
      <c r="M258" s="592">
        <v>10</v>
      </c>
      <c r="N258" s="593">
        <f t="shared" si="10"/>
        <v>127</v>
      </c>
      <c r="O258" s="594">
        <f t="shared" si="11"/>
        <v>14.111111111111111</v>
      </c>
      <c r="P258" s="595">
        <f t="shared" si="9"/>
        <v>0.25778427312954166</v>
      </c>
    </row>
    <row r="259" spans="1:16" s="596" customFormat="1">
      <c r="A259" s="614" t="s">
        <v>293</v>
      </c>
      <c r="B259" s="588"/>
      <c r="C259" s="589"/>
      <c r="D259" s="590"/>
      <c r="E259" s="590">
        <v>2</v>
      </c>
      <c r="F259" s="590">
        <v>0</v>
      </c>
      <c r="G259" s="591">
        <v>1</v>
      </c>
      <c r="H259" s="591">
        <v>1</v>
      </c>
      <c r="I259" s="591">
        <v>0</v>
      </c>
      <c r="J259" s="590">
        <v>1</v>
      </c>
      <c r="K259" s="589">
        <v>1</v>
      </c>
      <c r="L259" s="589">
        <v>1</v>
      </c>
      <c r="M259" s="592">
        <v>1</v>
      </c>
      <c r="N259" s="593">
        <f t="shared" si="10"/>
        <v>8</v>
      </c>
      <c r="O259" s="594">
        <f t="shared" si="11"/>
        <v>0.88888888888888884</v>
      </c>
      <c r="P259" s="595">
        <f t="shared" si="9"/>
        <v>1.623837940973491E-2</v>
      </c>
    </row>
    <row r="260" spans="1:16" s="596" customFormat="1">
      <c r="A260" s="597" t="s">
        <v>595</v>
      </c>
      <c r="B260" s="588"/>
      <c r="C260" s="589"/>
      <c r="D260" s="590"/>
      <c r="E260" s="590">
        <v>1</v>
      </c>
      <c r="F260" s="590">
        <v>0</v>
      </c>
      <c r="G260" s="591">
        <v>1</v>
      </c>
      <c r="H260" s="591">
        <v>0</v>
      </c>
      <c r="I260" s="591">
        <v>0</v>
      </c>
      <c r="J260" s="590">
        <v>0</v>
      </c>
      <c r="K260" s="589">
        <v>0</v>
      </c>
      <c r="L260" s="589">
        <v>0</v>
      </c>
      <c r="M260" s="592">
        <v>0</v>
      </c>
      <c r="N260" s="593">
        <f t="shared" si="10"/>
        <v>2</v>
      </c>
      <c r="O260" s="594">
        <f t="shared" si="11"/>
        <v>0.22222222222222221</v>
      </c>
      <c r="P260" s="595">
        <f t="shared" si="9"/>
        <v>4.0595948524337275E-3</v>
      </c>
    </row>
    <row r="261" spans="1:16" s="596" customFormat="1">
      <c r="A261" s="614" t="s">
        <v>294</v>
      </c>
      <c r="B261" s="588"/>
      <c r="C261" s="589"/>
      <c r="D261" s="590"/>
      <c r="E261" s="590">
        <v>48</v>
      </c>
      <c r="F261" s="590">
        <v>61</v>
      </c>
      <c r="G261" s="591">
        <v>69</v>
      </c>
      <c r="H261" s="591">
        <v>38</v>
      </c>
      <c r="I261" s="591">
        <v>57</v>
      </c>
      <c r="J261" s="590">
        <v>53</v>
      </c>
      <c r="K261" s="589">
        <v>69</v>
      </c>
      <c r="L261" s="589">
        <v>64</v>
      </c>
      <c r="M261" s="592">
        <v>58</v>
      </c>
      <c r="N261" s="593">
        <f t="shared" si="10"/>
        <v>517</v>
      </c>
      <c r="O261" s="594">
        <f t="shared" si="11"/>
        <v>57.444444444444443</v>
      </c>
      <c r="P261" s="595">
        <f t="shared" ref="P261:P267" si="12">(N261/$N$276)*100</f>
        <v>1.0494052693541185</v>
      </c>
    </row>
    <row r="262" spans="1:16" s="596" customFormat="1">
      <c r="A262" s="1160" t="s">
        <v>600</v>
      </c>
      <c r="B262" s="588"/>
      <c r="C262" s="589"/>
      <c r="D262" s="590"/>
      <c r="E262" s="590">
        <v>1</v>
      </c>
      <c r="F262" s="590">
        <v>0</v>
      </c>
      <c r="G262" s="590">
        <v>0</v>
      </c>
      <c r="H262" s="590">
        <v>0</v>
      </c>
      <c r="I262" s="590">
        <v>0</v>
      </c>
      <c r="J262" s="590">
        <v>0</v>
      </c>
      <c r="K262" s="590">
        <v>0</v>
      </c>
      <c r="L262" s="590">
        <v>0</v>
      </c>
      <c r="M262" s="590">
        <v>0</v>
      </c>
      <c r="N262" s="593">
        <f t="shared" si="10"/>
        <v>1</v>
      </c>
      <c r="O262" s="594">
        <f t="shared" si="11"/>
        <v>0.1111111111111111</v>
      </c>
      <c r="P262" s="595">
        <f t="shared" si="12"/>
        <v>2.0297974262168637E-3</v>
      </c>
    </row>
    <row r="263" spans="1:16" s="596" customFormat="1">
      <c r="A263" s="614" t="s">
        <v>295</v>
      </c>
      <c r="B263" s="588"/>
      <c r="C263" s="589"/>
      <c r="D263" s="590"/>
      <c r="E263" s="590">
        <v>43</v>
      </c>
      <c r="F263" s="590">
        <v>27</v>
      </c>
      <c r="G263" s="591">
        <v>32</v>
      </c>
      <c r="H263" s="591">
        <v>21</v>
      </c>
      <c r="I263" s="591">
        <v>30</v>
      </c>
      <c r="J263" s="590">
        <v>30</v>
      </c>
      <c r="K263" s="589">
        <v>56</v>
      </c>
      <c r="L263" s="589">
        <v>100</v>
      </c>
      <c r="M263" s="592">
        <v>28</v>
      </c>
      <c r="N263" s="593">
        <f t="shared" si="10"/>
        <v>367</v>
      </c>
      <c r="O263" s="594">
        <f t="shared" si="11"/>
        <v>40.777777777777779</v>
      </c>
      <c r="P263" s="595">
        <f t="shared" si="12"/>
        <v>0.7449356554215889</v>
      </c>
    </row>
    <row r="264" spans="1:16" s="596" customFormat="1">
      <c r="A264" s="614" t="s">
        <v>296</v>
      </c>
      <c r="B264" s="588"/>
      <c r="C264" s="589"/>
      <c r="D264" s="590"/>
      <c r="E264" s="591">
        <v>1</v>
      </c>
      <c r="F264" s="591">
        <v>2</v>
      </c>
      <c r="G264" s="591">
        <v>4</v>
      </c>
      <c r="H264" s="591">
        <v>2</v>
      </c>
      <c r="I264" s="591">
        <v>0</v>
      </c>
      <c r="J264" s="591">
        <v>5</v>
      </c>
      <c r="K264" s="589">
        <v>5</v>
      </c>
      <c r="L264" s="589">
        <v>2</v>
      </c>
      <c r="M264" s="592">
        <v>2</v>
      </c>
      <c r="N264" s="593">
        <f t="shared" si="10"/>
        <v>23</v>
      </c>
      <c r="O264" s="594">
        <f t="shared" si="11"/>
        <v>2.5555555555555554</v>
      </c>
      <c r="P264" s="595">
        <f t="shared" si="12"/>
        <v>4.6685340802987862E-2</v>
      </c>
    </row>
    <row r="265" spans="1:16" s="596" customFormat="1">
      <c r="A265" s="614" t="s">
        <v>297</v>
      </c>
      <c r="B265" s="588"/>
      <c r="C265" s="589"/>
      <c r="D265" s="590"/>
      <c r="E265" s="590">
        <v>0</v>
      </c>
      <c r="F265" s="590">
        <v>0</v>
      </c>
      <c r="G265" s="591">
        <v>0</v>
      </c>
      <c r="H265" s="591">
        <v>0</v>
      </c>
      <c r="I265" s="591">
        <v>0</v>
      </c>
      <c r="J265" s="590">
        <v>0</v>
      </c>
      <c r="K265" s="589">
        <v>0</v>
      </c>
      <c r="L265" s="589">
        <v>0</v>
      </c>
      <c r="M265" s="592">
        <v>1</v>
      </c>
      <c r="N265" s="593">
        <f t="shared" si="10"/>
        <v>1</v>
      </c>
      <c r="O265" s="594">
        <f t="shared" si="11"/>
        <v>0.1111111111111111</v>
      </c>
      <c r="P265" s="595">
        <f t="shared" si="12"/>
        <v>2.0297974262168637E-3</v>
      </c>
    </row>
    <row r="266" spans="1:16" s="596" customFormat="1">
      <c r="A266" s="614" t="s">
        <v>298</v>
      </c>
      <c r="B266" s="588"/>
      <c r="C266" s="589"/>
      <c r="D266" s="590"/>
      <c r="E266" s="590">
        <v>14</v>
      </c>
      <c r="F266" s="590">
        <v>25</v>
      </c>
      <c r="G266" s="591">
        <v>22</v>
      </c>
      <c r="H266" s="591">
        <v>11</v>
      </c>
      <c r="I266" s="591">
        <v>7</v>
      </c>
      <c r="J266" s="590">
        <v>10</v>
      </c>
      <c r="K266" s="589">
        <v>4</v>
      </c>
      <c r="L266" s="589">
        <v>8</v>
      </c>
      <c r="M266" s="592">
        <v>14</v>
      </c>
      <c r="N266" s="593">
        <f t="shared" si="10"/>
        <v>115</v>
      </c>
      <c r="O266" s="594">
        <f t="shared" si="11"/>
        <v>12.777777777777779</v>
      </c>
      <c r="P266" s="595">
        <f t="shared" si="12"/>
        <v>0.23342670401493931</v>
      </c>
    </row>
    <row r="267" spans="1:16" s="596" customFormat="1">
      <c r="A267" s="614" t="s">
        <v>299</v>
      </c>
      <c r="B267" s="588"/>
      <c r="C267" s="589"/>
      <c r="D267" s="590"/>
      <c r="E267" s="590">
        <v>82</v>
      </c>
      <c r="F267" s="590">
        <v>83</v>
      </c>
      <c r="G267" s="591">
        <v>74</v>
      </c>
      <c r="H267" s="591">
        <v>61</v>
      </c>
      <c r="I267" s="591">
        <v>201</v>
      </c>
      <c r="J267" s="590">
        <v>85</v>
      </c>
      <c r="K267" s="589">
        <v>75</v>
      </c>
      <c r="L267" s="589">
        <v>94</v>
      </c>
      <c r="M267" s="592">
        <v>40</v>
      </c>
      <c r="N267" s="593">
        <f t="shared" si="10"/>
        <v>795</v>
      </c>
      <c r="O267" s="594">
        <f t="shared" si="11"/>
        <v>88.333333333333329</v>
      </c>
      <c r="P267" s="595">
        <f t="shared" si="12"/>
        <v>1.6136889538424064</v>
      </c>
    </row>
    <row r="268" spans="1:16" s="596" customFormat="1">
      <c r="A268" s="587" t="s">
        <v>300</v>
      </c>
      <c r="B268" s="588"/>
      <c r="C268" s="589"/>
      <c r="D268" s="590"/>
      <c r="E268" s="590">
        <v>0</v>
      </c>
      <c r="F268" s="590">
        <v>0</v>
      </c>
      <c r="G268" s="591">
        <v>0</v>
      </c>
      <c r="H268" s="591">
        <v>0</v>
      </c>
      <c r="I268" s="591">
        <v>0</v>
      </c>
      <c r="J268" s="590">
        <v>0</v>
      </c>
      <c r="K268" s="589">
        <v>0</v>
      </c>
      <c r="L268" s="589">
        <v>0</v>
      </c>
      <c r="M268" s="592">
        <v>0</v>
      </c>
      <c r="N268" s="593">
        <f t="shared" si="10"/>
        <v>0</v>
      </c>
      <c r="O268" s="594">
        <f t="shared" si="11"/>
        <v>0</v>
      </c>
      <c r="P268" s="595">
        <f t="shared" ref="P268:P275" si="13">(N268/$N$276)*100</f>
        <v>0</v>
      </c>
    </row>
    <row r="269" spans="1:16" s="596" customFormat="1">
      <c r="A269" s="587" t="s">
        <v>301</v>
      </c>
      <c r="B269" s="588"/>
      <c r="C269" s="589"/>
      <c r="D269" s="590"/>
      <c r="E269" s="590">
        <v>4</v>
      </c>
      <c r="F269" s="590">
        <v>12</v>
      </c>
      <c r="G269" s="591">
        <v>1</v>
      </c>
      <c r="H269" s="591">
        <v>18</v>
      </c>
      <c r="I269" s="591">
        <v>28</v>
      </c>
      <c r="J269" s="590">
        <v>7</v>
      </c>
      <c r="K269" s="589">
        <v>3</v>
      </c>
      <c r="L269" s="589">
        <v>3</v>
      </c>
      <c r="M269" s="592">
        <v>14</v>
      </c>
      <c r="N269" s="593">
        <f t="shared" si="10"/>
        <v>90</v>
      </c>
      <c r="O269" s="594">
        <f t="shared" si="11"/>
        <v>10</v>
      </c>
      <c r="P269" s="595">
        <f t="shared" si="13"/>
        <v>0.18268176835951772</v>
      </c>
    </row>
    <row r="270" spans="1:16" s="596" customFormat="1">
      <c r="A270" s="587" t="s">
        <v>302</v>
      </c>
      <c r="B270" s="588"/>
      <c r="C270" s="589"/>
      <c r="D270" s="590"/>
      <c r="E270" s="590">
        <v>154</v>
      </c>
      <c r="F270" s="590">
        <v>203</v>
      </c>
      <c r="G270" s="591">
        <v>143</v>
      </c>
      <c r="H270" s="591">
        <v>92</v>
      </c>
      <c r="I270" s="591">
        <v>106</v>
      </c>
      <c r="J270" s="590">
        <v>124</v>
      </c>
      <c r="K270" s="589">
        <v>97</v>
      </c>
      <c r="L270" s="589">
        <v>69</v>
      </c>
      <c r="M270" s="592">
        <v>89</v>
      </c>
      <c r="N270" s="593">
        <f t="shared" si="10"/>
        <v>1077</v>
      </c>
      <c r="O270" s="594">
        <f t="shared" si="11"/>
        <v>119.66666666666667</v>
      </c>
      <c r="P270" s="595">
        <f t="shared" si="13"/>
        <v>2.1860918280355621</v>
      </c>
    </row>
    <row r="271" spans="1:16" s="596" customFormat="1">
      <c r="A271" s="587" t="s">
        <v>303</v>
      </c>
      <c r="B271" s="588"/>
      <c r="C271" s="589"/>
      <c r="D271" s="590"/>
      <c r="E271" s="590">
        <v>219</v>
      </c>
      <c r="F271" s="590">
        <v>238</v>
      </c>
      <c r="G271" s="591">
        <v>201</v>
      </c>
      <c r="H271" s="591">
        <v>246</v>
      </c>
      <c r="I271" s="591">
        <v>156</v>
      </c>
      <c r="J271" s="590">
        <v>166</v>
      </c>
      <c r="K271" s="589">
        <v>146</v>
      </c>
      <c r="L271" s="589">
        <v>101</v>
      </c>
      <c r="M271" s="592">
        <v>177</v>
      </c>
      <c r="N271" s="593">
        <f t="shared" si="10"/>
        <v>1650</v>
      </c>
      <c r="O271" s="594">
        <f t="shared" si="11"/>
        <v>183.33333333333334</v>
      </c>
      <c r="P271" s="595">
        <f t="shared" si="13"/>
        <v>3.3491657532578247</v>
      </c>
    </row>
    <row r="272" spans="1:16" s="596" customFormat="1">
      <c r="A272" s="587" t="s">
        <v>304</v>
      </c>
      <c r="B272" s="588"/>
      <c r="C272" s="589"/>
      <c r="D272" s="590"/>
      <c r="E272" s="590">
        <v>19</v>
      </c>
      <c r="F272" s="590">
        <v>17</v>
      </c>
      <c r="G272" s="591">
        <v>19</v>
      </c>
      <c r="H272" s="591">
        <v>13</v>
      </c>
      <c r="I272" s="591">
        <v>10</v>
      </c>
      <c r="J272" s="590">
        <v>9</v>
      </c>
      <c r="K272" s="589">
        <v>23</v>
      </c>
      <c r="L272" s="589">
        <v>22</v>
      </c>
      <c r="M272" s="592">
        <v>17</v>
      </c>
      <c r="N272" s="593">
        <f t="shared" si="10"/>
        <v>149</v>
      </c>
      <c r="O272" s="594">
        <f t="shared" si="11"/>
        <v>16.555555555555557</v>
      </c>
      <c r="P272" s="595">
        <f t="shared" si="13"/>
        <v>0.30243981650631263</v>
      </c>
    </row>
    <row r="273" spans="1:16" s="596" customFormat="1">
      <c r="A273" s="587" t="s">
        <v>305</v>
      </c>
      <c r="B273" s="588"/>
      <c r="C273" s="589"/>
      <c r="D273" s="590"/>
      <c r="E273" s="590">
        <v>1</v>
      </c>
      <c r="F273" s="590">
        <v>3</v>
      </c>
      <c r="G273" s="591">
        <v>2</v>
      </c>
      <c r="H273" s="591">
        <v>3</v>
      </c>
      <c r="I273" s="591">
        <v>2</v>
      </c>
      <c r="J273" s="590">
        <v>2</v>
      </c>
      <c r="K273" s="589">
        <v>1</v>
      </c>
      <c r="L273" s="589">
        <v>4</v>
      </c>
      <c r="M273" s="592">
        <v>0</v>
      </c>
      <c r="N273" s="593">
        <f t="shared" si="10"/>
        <v>18</v>
      </c>
      <c r="O273" s="594">
        <f t="shared" si="11"/>
        <v>2</v>
      </c>
      <c r="P273" s="595">
        <f t="shared" si="13"/>
        <v>3.653635367190354E-2</v>
      </c>
    </row>
    <row r="274" spans="1:16" s="596" customFormat="1">
      <c r="A274" s="587" t="s">
        <v>306</v>
      </c>
      <c r="B274" s="588"/>
      <c r="C274" s="589"/>
      <c r="D274" s="590"/>
      <c r="E274" s="590">
        <v>1</v>
      </c>
      <c r="F274" s="590">
        <v>0</v>
      </c>
      <c r="G274" s="591">
        <v>4</v>
      </c>
      <c r="H274" s="591">
        <v>1</v>
      </c>
      <c r="I274" s="591">
        <v>1</v>
      </c>
      <c r="J274" s="590">
        <v>1</v>
      </c>
      <c r="K274" s="589">
        <v>1</v>
      </c>
      <c r="L274" s="589">
        <v>0</v>
      </c>
      <c r="M274" s="592">
        <v>1</v>
      </c>
      <c r="N274" s="593">
        <f t="shared" ref="N274:N275" si="14">SUM(B274:M274)</f>
        <v>10</v>
      </c>
      <c r="O274" s="594">
        <f t="shared" si="11"/>
        <v>1.1111111111111112</v>
      </c>
      <c r="P274" s="595">
        <f t="shared" si="13"/>
        <v>2.0297974262168637E-2</v>
      </c>
    </row>
    <row r="275" spans="1:16" s="596" customFormat="1" ht="15.75" thickBot="1">
      <c r="A275" s="1161" t="s">
        <v>307</v>
      </c>
      <c r="B275" s="588"/>
      <c r="C275" s="589"/>
      <c r="D275" s="590"/>
      <c r="E275" s="590">
        <v>2</v>
      </c>
      <c r="F275" s="590">
        <v>9</v>
      </c>
      <c r="G275" s="591">
        <v>2</v>
      </c>
      <c r="H275" s="591">
        <v>3</v>
      </c>
      <c r="I275" s="591">
        <v>0</v>
      </c>
      <c r="J275" s="590">
        <v>0</v>
      </c>
      <c r="K275" s="589">
        <v>3</v>
      </c>
      <c r="L275" s="589">
        <v>2</v>
      </c>
      <c r="M275" s="592">
        <v>5</v>
      </c>
      <c r="N275" s="593">
        <f t="shared" si="14"/>
        <v>26</v>
      </c>
      <c r="O275" s="594">
        <f t="shared" si="11"/>
        <v>2.8888888888888888</v>
      </c>
      <c r="P275" s="595">
        <f t="shared" si="13"/>
        <v>5.2774733081638457E-2</v>
      </c>
    </row>
    <row r="276" spans="1:16" ht="16.5" customHeight="1" thickBot="1">
      <c r="A276" s="385" t="s">
        <v>8</v>
      </c>
      <c r="B276" s="599"/>
      <c r="C276" s="379"/>
      <c r="D276" s="380"/>
      <c r="E276" s="380">
        <f>SUM(E5:E275)</f>
        <v>5742</v>
      </c>
      <c r="F276" s="380">
        <f t="shared" ref="F276:M276" si="15">SUM(F5:F275)</f>
        <v>6011</v>
      </c>
      <c r="G276" s="380">
        <f t="shared" si="15"/>
        <v>5824</v>
      </c>
      <c r="H276" s="380">
        <f t="shared" si="15"/>
        <v>4807</v>
      </c>
      <c r="I276" s="380">
        <f t="shared" si="15"/>
        <v>5005</v>
      </c>
      <c r="J276" s="380">
        <f t="shared" si="15"/>
        <v>5140</v>
      </c>
      <c r="K276" s="299">
        <f t="shared" si="15"/>
        <v>6124</v>
      </c>
      <c r="L276" s="381">
        <f t="shared" si="15"/>
        <v>5206</v>
      </c>
      <c r="M276" s="386">
        <f t="shared" si="15"/>
        <v>5407</v>
      </c>
      <c r="N276" s="387">
        <f t="shared" ref="N276" si="16">SUM(B276:M276)</f>
        <v>49266</v>
      </c>
      <c r="O276" s="388">
        <f t="shared" ref="O276" si="17">AVERAGE(B276:M276)</f>
        <v>5474</v>
      </c>
      <c r="P276" s="389">
        <f t="shared" ref="P276" si="18">(N276/$N$276)*100</f>
        <v>100</v>
      </c>
    </row>
    <row r="277" spans="1:16" ht="70.5" customHeight="1">
      <c r="A277" s="538" t="s">
        <v>49</v>
      </c>
      <c r="B277" s="63"/>
      <c r="C277" s="63"/>
      <c r="D277" s="63"/>
      <c r="E277" s="63"/>
      <c r="F277" s="63"/>
      <c r="G277" s="63"/>
      <c r="H277" s="63"/>
      <c r="I277" s="63"/>
      <c r="J277" s="63"/>
      <c r="K277" s="63"/>
    </row>
    <row r="278" spans="1:16" ht="45">
      <c r="A278" s="239" t="s">
        <v>308</v>
      </c>
      <c r="B278" s="63"/>
      <c r="C278" s="63"/>
      <c r="D278" s="63"/>
      <c r="E278" s="63"/>
      <c r="F278" s="63"/>
      <c r="G278" s="63"/>
      <c r="H278" s="63"/>
      <c r="I278" s="63"/>
      <c r="J278" s="63"/>
      <c r="K278" s="63"/>
    </row>
    <row r="279" spans="1:16">
      <c r="A279" s="64"/>
      <c r="B279" s="63"/>
      <c r="C279" s="63"/>
      <c r="D279" s="63"/>
      <c r="E279" s="63"/>
      <c r="F279" s="63"/>
      <c r="G279" s="63"/>
      <c r="H279" s="63"/>
      <c r="I279" s="63"/>
      <c r="J279" s="63"/>
      <c r="K279" s="63"/>
    </row>
    <row r="280" spans="1:16">
      <c r="A280" s="64"/>
      <c r="B280" s="63"/>
      <c r="C280" s="63"/>
      <c r="D280" s="63"/>
      <c r="E280" s="63"/>
      <c r="F280" s="63"/>
      <c r="G280" s="63"/>
      <c r="H280" s="63"/>
      <c r="I280" s="63"/>
      <c r="J280" s="63"/>
      <c r="K280" s="63"/>
    </row>
    <row r="281" spans="1:16" ht="31.5" customHeight="1">
      <c r="A281" s="239"/>
      <c r="B281" s="63"/>
      <c r="C281" s="63"/>
      <c r="D281" s="63"/>
      <c r="E281" s="63"/>
      <c r="F281" s="63"/>
      <c r="G281" s="63"/>
      <c r="H281" s="63"/>
      <c r="I281" s="63"/>
      <c r="J281" s="63"/>
      <c r="K281" s="63"/>
    </row>
    <row r="282" spans="1:16">
      <c r="A282" s="64"/>
    </row>
    <row r="283" spans="1:16">
      <c r="A283" s="64"/>
      <c r="B283" s="63"/>
      <c r="C283" s="63"/>
      <c r="D283" s="63"/>
      <c r="E283" s="63"/>
      <c r="F283" s="63"/>
    </row>
    <row r="285" spans="1:16">
      <c r="A285" s="64"/>
      <c r="B285"/>
      <c r="C285"/>
      <c r="D285"/>
      <c r="E285"/>
      <c r="F285"/>
      <c r="G285"/>
      <c r="H285"/>
      <c r="I285"/>
      <c r="J285"/>
      <c r="K285"/>
      <c r="L285"/>
      <c r="M285" s="65"/>
      <c r="N285"/>
      <c r="O285"/>
      <c r="P285"/>
    </row>
  </sheetData>
  <sortState ref="A5:P262">
    <sortCondition ref="A4"/>
  </sortState>
  <pageMargins left="0.511811024" right="0.511811024" top="0.78740157500000008" bottom="0.78740157500000008" header="0.31496062000000008" footer="0.31496062000000008"/>
  <pageSetup paperSize="9" fitToWidth="0" fitToHeight="0" orientation="portrait" r:id="rId1"/>
  <ignoredErrors>
    <ignoredError sqref="E276:M276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6"/>
  <dimension ref="A1:AN46"/>
  <sheetViews>
    <sheetView zoomScale="90" zoomScaleNormal="90" workbookViewId="0"/>
  </sheetViews>
  <sheetFormatPr defaultColWidth="5.5703125" defaultRowHeight="14.25"/>
  <cols>
    <col min="1" max="1" width="51.5703125" style="8" customWidth="1"/>
    <col min="2" max="2" width="7.5703125" style="8" bestFit="1" customWidth="1"/>
    <col min="3" max="3" width="7.7109375" style="70" bestFit="1" customWidth="1"/>
    <col min="4" max="4" width="7.140625" style="8" bestFit="1" customWidth="1"/>
    <col min="5" max="5" width="7" style="68" bestFit="1" customWidth="1"/>
    <col min="6" max="6" width="7.5703125" style="8" bestFit="1" customWidth="1"/>
    <col min="7" max="7" width="6.28515625" style="68" customWidth="1"/>
    <col min="8" max="8" width="7" style="8" bestFit="1" customWidth="1"/>
    <col min="9" max="9" width="7.5703125" style="8" customWidth="1"/>
    <col min="10" max="10" width="7.140625" style="8" bestFit="1" customWidth="1"/>
    <col min="11" max="11" width="7.5703125" style="8" bestFit="1" customWidth="1"/>
    <col min="12" max="12" width="7.140625" style="8" bestFit="1" customWidth="1"/>
    <col min="13" max="13" width="7.7109375" style="8" customWidth="1"/>
    <col min="14" max="14" width="7.140625" style="8" bestFit="1" customWidth="1"/>
    <col min="15" max="15" width="9.7109375" style="8" customWidth="1"/>
    <col min="16" max="16" width="17.42578125" style="8" customWidth="1"/>
    <col min="17" max="214" width="9.140625" style="8" customWidth="1"/>
    <col min="215" max="215" width="58.28515625" style="8" customWidth="1"/>
    <col min="216" max="216" width="3.7109375" style="8" bestFit="1" customWidth="1"/>
    <col min="217" max="217" width="5.5703125" style="8" bestFit="1" customWidth="1"/>
    <col min="218" max="218" width="5.5703125" style="8" customWidth="1"/>
    <col min="219" max="16384" width="5.5703125" style="8"/>
  </cols>
  <sheetData>
    <row r="1" spans="1:20" ht="15">
      <c r="A1" s="66" t="s">
        <v>3</v>
      </c>
      <c r="B1" s="66"/>
      <c r="C1" s="67"/>
      <c r="D1" s="66"/>
      <c r="H1" s="184"/>
      <c r="I1" s="184"/>
      <c r="J1" s="177"/>
      <c r="K1" s="177"/>
      <c r="L1" s="177"/>
      <c r="M1" s="177"/>
      <c r="N1" s="177"/>
      <c r="O1" s="875">
        <f>Assuntos!E276</f>
        <v>5742</v>
      </c>
      <c r="P1" s="177"/>
      <c r="Q1" s="177"/>
      <c r="R1" s="177"/>
    </row>
    <row r="2" spans="1:20" ht="15">
      <c r="A2" s="1" t="s">
        <v>4</v>
      </c>
      <c r="B2" s="1"/>
      <c r="C2" s="58"/>
      <c r="D2" s="1"/>
      <c r="H2" s="184"/>
      <c r="I2" s="184"/>
      <c r="J2" s="177"/>
      <c r="K2" s="177"/>
      <c r="L2" s="177"/>
      <c r="M2" s="177"/>
      <c r="N2" s="177"/>
      <c r="O2" s="177"/>
      <c r="P2" s="177"/>
      <c r="Q2" s="177"/>
      <c r="R2" s="177"/>
    </row>
    <row r="3" spans="1:20" ht="15">
      <c r="A3" s="1"/>
      <c r="B3" s="1"/>
      <c r="C3" s="58"/>
      <c r="D3" s="1"/>
      <c r="H3" s="184"/>
      <c r="I3" s="184"/>
      <c r="J3" s="177"/>
      <c r="K3" s="177"/>
      <c r="L3" s="177"/>
      <c r="M3" s="177"/>
      <c r="N3" s="177"/>
      <c r="O3" s="177"/>
      <c r="P3" s="177"/>
      <c r="Q3" s="177"/>
      <c r="R3" s="177"/>
    </row>
    <row r="4" spans="1:20" ht="15">
      <c r="A4" s="1" t="s">
        <v>309</v>
      </c>
      <c r="B4" s="1"/>
      <c r="C4" s="58"/>
      <c r="D4" s="1"/>
      <c r="H4" s="184"/>
      <c r="I4" s="184"/>
      <c r="J4" s="177"/>
      <c r="K4" s="177"/>
      <c r="L4" s="177"/>
      <c r="M4" s="177"/>
      <c r="N4" s="177"/>
      <c r="O4" s="177"/>
      <c r="P4" s="177"/>
      <c r="Q4" s="177"/>
      <c r="R4" s="177"/>
    </row>
    <row r="5" spans="1:20" ht="15" thickBot="1">
      <c r="E5" s="8"/>
      <c r="F5" s="68"/>
      <c r="G5" s="8"/>
      <c r="H5" s="198"/>
      <c r="I5" s="184"/>
      <c r="J5" s="177"/>
      <c r="K5" s="177"/>
      <c r="L5" s="177"/>
      <c r="M5" s="177"/>
      <c r="N5" s="177"/>
      <c r="O5" s="177"/>
      <c r="P5" s="177"/>
      <c r="Q5" s="177"/>
      <c r="R5" s="177"/>
    </row>
    <row r="6" spans="1:20" ht="48" customHeight="1" thickBot="1">
      <c r="A6" s="539" t="s">
        <v>50</v>
      </c>
      <c r="B6" s="371">
        <v>46357</v>
      </c>
      <c r="C6" s="372">
        <v>46327</v>
      </c>
      <c r="D6" s="373">
        <v>46296</v>
      </c>
      <c r="E6" s="372">
        <v>46266</v>
      </c>
      <c r="F6" s="372">
        <v>46235</v>
      </c>
      <c r="G6" s="372">
        <v>46204</v>
      </c>
      <c r="H6" s="372">
        <v>46174</v>
      </c>
      <c r="I6" s="374">
        <v>46143</v>
      </c>
      <c r="J6" s="372">
        <v>46113</v>
      </c>
      <c r="K6" s="371">
        <v>46082</v>
      </c>
      <c r="L6" s="375">
        <v>46054</v>
      </c>
      <c r="M6" s="376">
        <v>46023</v>
      </c>
      <c r="N6" s="247" t="s">
        <v>8</v>
      </c>
      <c r="O6" s="232" t="s">
        <v>9</v>
      </c>
      <c r="P6" s="271" t="s">
        <v>602</v>
      </c>
    </row>
    <row r="7" spans="1:20" s="964" customFormat="1" ht="14.25" customHeight="1" thickBot="1">
      <c r="A7" s="956" t="s">
        <v>260</v>
      </c>
      <c r="B7" s="957"/>
      <c r="C7" s="958"/>
      <c r="D7" s="959"/>
      <c r="E7" s="959">
        <v>484</v>
      </c>
      <c r="F7" s="959">
        <v>450</v>
      </c>
      <c r="G7" s="960">
        <v>386</v>
      </c>
      <c r="H7" s="960">
        <v>262</v>
      </c>
      <c r="I7" s="960">
        <v>307</v>
      </c>
      <c r="J7" s="959">
        <v>272</v>
      </c>
      <c r="K7" s="958">
        <v>323</v>
      </c>
      <c r="L7" s="958">
        <v>282</v>
      </c>
      <c r="M7" s="961">
        <v>343</v>
      </c>
      <c r="N7" s="962">
        <v>3110</v>
      </c>
      <c r="O7" s="963">
        <f>AVERAGE(B7:M7)</f>
        <v>345.44444444444446</v>
      </c>
      <c r="P7" s="966">
        <f>(E7*100)/$O$1</f>
        <v>8.4291187739463602</v>
      </c>
      <c r="S7" s="965"/>
      <c r="T7" s="965"/>
    </row>
    <row r="8" spans="1:20" ht="15" customHeight="1" thickBot="1">
      <c r="A8" s="390" t="s">
        <v>234</v>
      </c>
      <c r="B8" s="391"/>
      <c r="C8" s="392"/>
      <c r="D8" s="393"/>
      <c r="E8" s="393">
        <v>310</v>
      </c>
      <c r="F8" s="393">
        <v>275</v>
      </c>
      <c r="G8" s="394">
        <v>190</v>
      </c>
      <c r="H8" s="394">
        <v>214</v>
      </c>
      <c r="I8" s="394">
        <v>222</v>
      </c>
      <c r="J8" s="393">
        <v>251</v>
      </c>
      <c r="K8" s="392">
        <v>257</v>
      </c>
      <c r="L8" s="392">
        <v>251</v>
      </c>
      <c r="M8" s="346">
        <v>169</v>
      </c>
      <c r="N8" s="447">
        <v>2139</v>
      </c>
      <c r="O8" s="446">
        <f t="shared" ref="O8:O16" si="0">AVERAGE(B8:M8)</f>
        <v>237.66666666666666</v>
      </c>
      <c r="P8" s="966">
        <f t="shared" ref="P8:P16" si="1">(E8*100)/$O$1</f>
        <v>5.3988157436433299</v>
      </c>
      <c r="S8" s="68"/>
      <c r="T8" s="68"/>
    </row>
    <row r="9" spans="1:20" ht="15.75" thickBot="1">
      <c r="A9" s="395" t="s">
        <v>92</v>
      </c>
      <c r="B9" s="391"/>
      <c r="C9" s="392"/>
      <c r="D9" s="393"/>
      <c r="E9" s="393">
        <v>317</v>
      </c>
      <c r="F9" s="393">
        <v>255</v>
      </c>
      <c r="G9" s="394">
        <v>272</v>
      </c>
      <c r="H9" s="394">
        <v>207</v>
      </c>
      <c r="I9" s="394">
        <v>190</v>
      </c>
      <c r="J9" s="393">
        <v>235</v>
      </c>
      <c r="K9" s="392">
        <v>330</v>
      </c>
      <c r="L9" s="392">
        <v>153</v>
      </c>
      <c r="M9" s="346">
        <v>175</v>
      </c>
      <c r="N9" s="447">
        <v>2134</v>
      </c>
      <c r="O9" s="446">
        <f t="shared" si="0"/>
        <v>237.11111111111111</v>
      </c>
      <c r="P9" s="966">
        <f t="shared" si="1"/>
        <v>5.5207244862417273</v>
      </c>
      <c r="S9" s="68"/>
      <c r="T9" s="68"/>
    </row>
    <row r="10" spans="1:20" ht="15.75" thickBot="1">
      <c r="A10" s="395" t="s">
        <v>75</v>
      </c>
      <c r="B10" s="391"/>
      <c r="C10" s="392"/>
      <c r="D10" s="393"/>
      <c r="E10" s="393">
        <v>255</v>
      </c>
      <c r="F10" s="393">
        <v>270</v>
      </c>
      <c r="G10" s="394">
        <v>217</v>
      </c>
      <c r="H10" s="394">
        <v>172</v>
      </c>
      <c r="I10" s="394">
        <v>181</v>
      </c>
      <c r="J10" s="393">
        <v>200</v>
      </c>
      <c r="K10" s="392">
        <v>203</v>
      </c>
      <c r="L10" s="392">
        <v>234</v>
      </c>
      <c r="M10" s="346">
        <v>264</v>
      </c>
      <c r="N10" s="447">
        <v>1996</v>
      </c>
      <c r="O10" s="446">
        <f t="shared" si="0"/>
        <v>221.77777777777777</v>
      </c>
      <c r="P10" s="966">
        <f t="shared" si="1"/>
        <v>4.4409613375130617</v>
      </c>
      <c r="S10" s="68"/>
      <c r="T10" s="68"/>
    </row>
    <row r="11" spans="1:20" ht="15.75" thickBot="1">
      <c r="A11" s="390" t="s">
        <v>254</v>
      </c>
      <c r="B11" s="391"/>
      <c r="C11" s="392"/>
      <c r="D11" s="393"/>
      <c r="E11" s="393">
        <v>260</v>
      </c>
      <c r="F11" s="393">
        <v>292</v>
      </c>
      <c r="G11" s="394">
        <v>227</v>
      </c>
      <c r="H11" s="394">
        <v>210</v>
      </c>
      <c r="I11" s="394">
        <v>199</v>
      </c>
      <c r="J11" s="393">
        <v>139</v>
      </c>
      <c r="K11" s="392">
        <v>200</v>
      </c>
      <c r="L11" s="392">
        <v>161</v>
      </c>
      <c r="M11" s="346">
        <v>217</v>
      </c>
      <c r="N11" s="447">
        <v>1905</v>
      </c>
      <c r="O11" s="446">
        <f t="shared" si="0"/>
        <v>211.66666666666666</v>
      </c>
      <c r="P11" s="966">
        <f t="shared" si="1"/>
        <v>4.5280390107976318</v>
      </c>
      <c r="S11" s="68"/>
      <c r="T11" s="68"/>
    </row>
    <row r="12" spans="1:20" ht="15" customHeight="1" thickBot="1">
      <c r="A12" s="390" t="s">
        <v>303</v>
      </c>
      <c r="B12" s="391"/>
      <c r="C12" s="392"/>
      <c r="D12" s="393"/>
      <c r="E12" s="393">
        <v>219</v>
      </c>
      <c r="F12" s="393">
        <v>238</v>
      </c>
      <c r="G12" s="394">
        <v>201</v>
      </c>
      <c r="H12" s="394">
        <v>246</v>
      </c>
      <c r="I12" s="394">
        <v>156</v>
      </c>
      <c r="J12" s="393">
        <v>166</v>
      </c>
      <c r="K12" s="392">
        <v>146</v>
      </c>
      <c r="L12" s="392">
        <v>101</v>
      </c>
      <c r="M12" s="346">
        <v>177</v>
      </c>
      <c r="N12" s="447">
        <v>1650</v>
      </c>
      <c r="O12" s="446">
        <f t="shared" si="0"/>
        <v>183.33333333333334</v>
      </c>
      <c r="P12" s="966">
        <f t="shared" si="1"/>
        <v>3.8140020898641587</v>
      </c>
      <c r="S12" s="68"/>
      <c r="T12" s="68"/>
    </row>
    <row r="13" spans="1:20" ht="15.75" thickBot="1">
      <c r="A13" s="395" t="s">
        <v>249</v>
      </c>
      <c r="B13" s="391"/>
      <c r="C13" s="392"/>
      <c r="D13" s="393"/>
      <c r="E13" s="393">
        <v>175</v>
      </c>
      <c r="F13" s="393">
        <v>149</v>
      </c>
      <c r="G13" s="394">
        <v>213</v>
      </c>
      <c r="H13" s="394">
        <v>155</v>
      </c>
      <c r="I13" s="394">
        <v>140</v>
      </c>
      <c r="J13" s="393">
        <v>172</v>
      </c>
      <c r="K13" s="392">
        <v>224</v>
      </c>
      <c r="L13" s="392">
        <v>212</v>
      </c>
      <c r="M13" s="346">
        <v>198</v>
      </c>
      <c r="N13" s="447">
        <v>1638</v>
      </c>
      <c r="O13" s="446">
        <f>AVERAGE(B13:M13)</f>
        <v>182</v>
      </c>
      <c r="P13" s="966">
        <f t="shared" si="1"/>
        <v>3.0477185649599443</v>
      </c>
      <c r="S13" s="68"/>
      <c r="T13" s="68"/>
    </row>
    <row r="14" spans="1:20" ht="15.75" thickBot="1">
      <c r="A14" s="395" t="s">
        <v>227</v>
      </c>
      <c r="B14" s="391"/>
      <c r="C14" s="392"/>
      <c r="D14" s="393"/>
      <c r="E14" s="393">
        <v>209</v>
      </c>
      <c r="F14" s="393">
        <v>199</v>
      </c>
      <c r="G14" s="394">
        <v>179</v>
      </c>
      <c r="H14" s="394">
        <v>184</v>
      </c>
      <c r="I14" s="394">
        <v>149</v>
      </c>
      <c r="J14" s="393">
        <v>160</v>
      </c>
      <c r="K14" s="392">
        <v>160</v>
      </c>
      <c r="L14" s="392">
        <v>142</v>
      </c>
      <c r="M14" s="346">
        <v>165</v>
      </c>
      <c r="N14" s="447">
        <v>1547</v>
      </c>
      <c r="O14" s="446">
        <f t="shared" si="0"/>
        <v>171.88888888888889</v>
      </c>
      <c r="P14" s="966">
        <f t="shared" si="1"/>
        <v>3.6398467432950192</v>
      </c>
      <c r="S14" s="68"/>
      <c r="T14" s="68"/>
    </row>
    <row r="15" spans="1:20" ht="15.75" thickBot="1">
      <c r="A15" s="395" t="s">
        <v>248</v>
      </c>
      <c r="B15" s="391"/>
      <c r="C15" s="392"/>
      <c r="D15" s="393"/>
      <c r="E15" s="393">
        <v>150</v>
      </c>
      <c r="F15" s="393">
        <v>184</v>
      </c>
      <c r="G15" s="394">
        <v>225</v>
      </c>
      <c r="H15" s="394">
        <v>173</v>
      </c>
      <c r="I15" s="394">
        <v>162</v>
      </c>
      <c r="J15" s="393">
        <v>187</v>
      </c>
      <c r="K15" s="392">
        <v>214</v>
      </c>
      <c r="L15" s="392">
        <v>110</v>
      </c>
      <c r="M15" s="346">
        <v>137</v>
      </c>
      <c r="N15" s="447">
        <v>1542</v>
      </c>
      <c r="O15" s="446">
        <f t="shared" si="0"/>
        <v>171.33333333333334</v>
      </c>
      <c r="P15" s="966">
        <f t="shared" si="1"/>
        <v>2.6123301985370952</v>
      </c>
      <c r="S15" s="68"/>
      <c r="T15" s="68"/>
    </row>
    <row r="16" spans="1:20" ht="15.75" thickBot="1">
      <c r="A16" s="395" t="s">
        <v>97</v>
      </c>
      <c r="B16" s="391"/>
      <c r="C16" s="392"/>
      <c r="D16" s="393"/>
      <c r="E16" s="393">
        <v>140</v>
      </c>
      <c r="F16" s="393">
        <v>155</v>
      </c>
      <c r="G16" s="394">
        <v>148</v>
      </c>
      <c r="H16" s="394">
        <v>139</v>
      </c>
      <c r="I16" s="394">
        <v>175</v>
      </c>
      <c r="J16" s="393">
        <v>144</v>
      </c>
      <c r="K16" s="392">
        <v>167</v>
      </c>
      <c r="L16" s="392">
        <v>145</v>
      </c>
      <c r="M16" s="346">
        <v>147</v>
      </c>
      <c r="N16" s="448">
        <v>1360</v>
      </c>
      <c r="O16" s="446">
        <f t="shared" si="0"/>
        <v>151.11111111111111</v>
      </c>
      <c r="P16" s="966">
        <f t="shared" si="1"/>
        <v>2.4381748519679554</v>
      </c>
      <c r="S16" s="68"/>
      <c r="T16" s="68"/>
    </row>
    <row r="17" spans="1:40" ht="15.75" customHeight="1" thickBot="1">
      <c r="A17" s="300" t="s">
        <v>8</v>
      </c>
      <c r="B17" s="235"/>
      <c r="C17" s="235"/>
      <c r="D17" s="235"/>
      <c r="E17" s="235">
        <f>SUM(E7:E16)</f>
        <v>2519</v>
      </c>
      <c r="F17" s="235">
        <f>SUM(F7:F16)</f>
        <v>2467</v>
      </c>
      <c r="G17" s="235">
        <f>SUM(G7:G16)</f>
        <v>2258</v>
      </c>
      <c r="H17" s="235">
        <f t="shared" ref="H17:N17" si="2">SUM(H7:H16)</f>
        <v>1962</v>
      </c>
      <c r="I17" s="235">
        <f t="shared" si="2"/>
        <v>1881</v>
      </c>
      <c r="J17" s="235">
        <f t="shared" si="2"/>
        <v>1926</v>
      </c>
      <c r="K17" s="437">
        <f t="shared" si="2"/>
        <v>2224</v>
      </c>
      <c r="L17" s="437">
        <f t="shared" si="2"/>
        <v>1791</v>
      </c>
      <c r="M17" s="437">
        <f t="shared" si="2"/>
        <v>1992</v>
      </c>
      <c r="N17" s="328">
        <f t="shared" si="2"/>
        <v>19021</v>
      </c>
      <c r="O17" s="445">
        <f>AVERAGE(B17:M17)</f>
        <v>2113.3333333333335</v>
      </c>
      <c r="P17" s="966">
        <f>(E17*100)/$O$1</f>
        <v>43.869731800766282</v>
      </c>
      <c r="S17" s="68"/>
      <c r="T17" s="68"/>
    </row>
    <row r="18" spans="1:40" s="184" customFormat="1" ht="23.25" customHeight="1">
      <c r="A18" s="184" t="s">
        <v>310</v>
      </c>
      <c r="C18" s="185"/>
      <c r="N18" s="184" t="s">
        <v>311</v>
      </c>
      <c r="O18" s="186">
        <f>100-P17</f>
        <v>56.130268199233718</v>
      </c>
    </row>
    <row r="19" spans="1:40" s="274" customFormat="1" ht="54.75" customHeight="1">
      <c r="A19" s="272"/>
      <c r="B19" s="272"/>
      <c r="C19" s="273"/>
      <c r="D19" s="1170"/>
      <c r="E19" s="1170"/>
      <c r="F19" s="1170"/>
      <c r="G19" s="1170"/>
      <c r="H19" s="1170"/>
      <c r="V19" s="276"/>
    </row>
    <row r="20" spans="1:40" s="274" customFormat="1">
      <c r="A20" s="281"/>
      <c r="B20" s="281"/>
      <c r="C20" s="282"/>
      <c r="E20" s="276"/>
      <c r="N20" s="276"/>
      <c r="V20" s="276"/>
      <c r="AB20" s="277"/>
      <c r="AC20" s="278"/>
      <c r="AD20" s="278"/>
      <c r="AE20" s="278"/>
      <c r="AF20" s="278"/>
      <c r="AG20" s="278"/>
      <c r="AH20" s="278"/>
      <c r="AI20" s="279"/>
      <c r="AJ20" s="278"/>
      <c r="AK20" s="278"/>
      <c r="AL20" s="278"/>
      <c r="AM20" s="278"/>
      <c r="AN20" s="280"/>
    </row>
    <row r="21" spans="1:40" s="274" customFormat="1" ht="92.25" customHeight="1">
      <c r="A21" s="272"/>
      <c r="B21" s="272"/>
      <c r="C21" s="273"/>
      <c r="D21" s="1170"/>
      <c r="E21" s="1170"/>
      <c r="F21" s="1170"/>
      <c r="G21" s="1170"/>
      <c r="H21" s="1170"/>
      <c r="L21" s="275"/>
      <c r="O21" s="843"/>
      <c r="V21" s="276"/>
      <c r="AB21" s="277"/>
      <c r="AC21" s="278"/>
      <c r="AD21" s="278"/>
      <c r="AE21" s="278"/>
      <c r="AF21" s="278"/>
      <c r="AG21" s="278"/>
      <c r="AH21" s="278"/>
      <c r="AI21" s="279"/>
      <c r="AJ21" s="278"/>
      <c r="AK21" s="278"/>
      <c r="AL21" s="278"/>
      <c r="AM21" s="278"/>
      <c r="AN21" s="280"/>
    </row>
    <row r="22" spans="1:40" s="274" customFormat="1">
      <c r="A22" s="272"/>
      <c r="B22" s="272"/>
      <c r="C22" s="273"/>
      <c r="E22" s="276"/>
      <c r="N22" s="276"/>
      <c r="V22" s="283"/>
      <c r="AB22" s="277"/>
      <c r="AC22" s="278"/>
      <c r="AD22" s="278"/>
      <c r="AE22" s="278"/>
      <c r="AF22" s="278"/>
      <c r="AG22" s="278"/>
      <c r="AH22" s="278"/>
      <c r="AI22" s="279"/>
      <c r="AJ22" s="278"/>
      <c r="AK22" s="278"/>
      <c r="AL22" s="278"/>
      <c r="AM22" s="278"/>
      <c r="AN22" s="280"/>
    </row>
    <row r="23" spans="1:40" s="274" customFormat="1" ht="66.75" customHeight="1">
      <c r="A23" s="272"/>
      <c r="B23" s="272"/>
      <c r="C23" s="273"/>
      <c r="D23" s="1170"/>
      <c r="E23" s="1170"/>
      <c r="F23" s="1170"/>
      <c r="G23" s="1170"/>
      <c r="H23" s="1170"/>
      <c r="V23" s="276"/>
      <c r="AB23" s="277"/>
      <c r="AC23" s="278"/>
      <c r="AD23" s="278"/>
      <c r="AE23" s="278"/>
      <c r="AF23" s="278"/>
      <c r="AG23" s="278"/>
      <c r="AH23" s="278"/>
      <c r="AI23" s="279"/>
      <c r="AJ23" s="278"/>
      <c r="AK23" s="278"/>
      <c r="AL23" s="278"/>
      <c r="AM23" s="278"/>
      <c r="AN23" s="280"/>
    </row>
    <row r="24" spans="1:40" s="274" customFormat="1">
      <c r="A24" s="281"/>
      <c r="B24" s="281"/>
      <c r="C24" s="282"/>
      <c r="E24" s="276"/>
      <c r="V24" s="276"/>
      <c r="AB24" s="277"/>
      <c r="AC24" s="278"/>
      <c r="AD24" s="278"/>
      <c r="AE24" s="278"/>
      <c r="AF24" s="278"/>
      <c r="AG24" s="278"/>
      <c r="AH24" s="278"/>
      <c r="AI24" s="279"/>
      <c r="AJ24" s="278"/>
      <c r="AK24" s="278"/>
      <c r="AL24" s="278"/>
      <c r="AM24" s="278"/>
      <c r="AN24" s="280"/>
    </row>
    <row r="25" spans="1:40" s="274" customFormat="1">
      <c r="A25" s="272"/>
      <c r="B25" s="272"/>
      <c r="C25" s="273"/>
      <c r="E25" s="276"/>
      <c r="V25" s="276"/>
      <c r="AB25" s="277"/>
      <c r="AC25" s="278"/>
      <c r="AD25" s="278"/>
      <c r="AE25" s="278"/>
      <c r="AF25" s="278"/>
      <c r="AG25" s="278"/>
      <c r="AH25" s="278"/>
      <c r="AI25" s="279"/>
      <c r="AJ25" s="278"/>
      <c r="AK25" s="278"/>
      <c r="AL25" s="278"/>
      <c r="AM25" s="278"/>
      <c r="AN25" s="280"/>
    </row>
    <row r="26" spans="1:40" s="177" customFormat="1">
      <c r="C26" s="178"/>
      <c r="E26" s="179"/>
      <c r="G26" s="179"/>
      <c r="AB26" s="180"/>
      <c r="AC26" s="181"/>
      <c r="AD26" s="181"/>
      <c r="AE26" s="181"/>
      <c r="AF26" s="181"/>
      <c r="AG26" s="181"/>
      <c r="AH26" s="181"/>
      <c r="AI26" s="178"/>
      <c r="AJ26" s="181"/>
      <c r="AK26" s="181"/>
      <c r="AL26" s="181"/>
      <c r="AM26" s="181"/>
      <c r="AN26" s="182"/>
    </row>
    <row r="27" spans="1:40" s="177" customFormat="1" ht="53.25" customHeight="1">
      <c r="A27" s="1171" t="s">
        <v>49</v>
      </c>
      <c r="B27" s="1171"/>
      <c r="C27" s="1171"/>
      <c r="D27" s="1171"/>
      <c r="E27" s="1171"/>
      <c r="F27" s="1171"/>
      <c r="G27" s="1171"/>
      <c r="H27" s="1171"/>
      <c r="Q27" s="180"/>
      <c r="R27" s="181"/>
      <c r="S27" s="182"/>
      <c r="T27" s="182"/>
      <c r="U27" s="182"/>
      <c r="V27" s="183"/>
      <c r="AB27" s="180"/>
      <c r="AC27" s="181"/>
      <c r="AD27" s="181"/>
      <c r="AE27" s="181"/>
      <c r="AF27" s="181"/>
      <c r="AG27" s="181"/>
      <c r="AH27" s="181"/>
      <c r="AI27" s="178"/>
      <c r="AJ27" s="181"/>
      <c r="AK27" s="181"/>
      <c r="AL27" s="181"/>
      <c r="AM27" s="181"/>
      <c r="AN27" s="182"/>
    </row>
    <row r="28" spans="1:40" s="177" customFormat="1">
      <c r="C28" s="178"/>
      <c r="E28" s="179"/>
      <c r="G28" s="179"/>
      <c r="Q28" s="180"/>
      <c r="R28" s="181"/>
      <c r="S28" s="182"/>
      <c r="T28" s="182"/>
      <c r="U28" s="182"/>
      <c r="V28" s="183"/>
      <c r="AB28" s="180"/>
      <c r="AC28" s="181"/>
      <c r="AD28" s="181"/>
      <c r="AE28" s="181"/>
      <c r="AF28" s="181"/>
      <c r="AG28" s="181"/>
      <c r="AH28" s="181"/>
      <c r="AI28" s="178"/>
      <c r="AJ28" s="181"/>
      <c r="AK28" s="181"/>
      <c r="AL28" s="181"/>
      <c r="AM28" s="181"/>
      <c r="AN28" s="182"/>
    </row>
    <row r="29" spans="1:40" s="177" customFormat="1">
      <c r="C29" s="178"/>
      <c r="E29" s="179"/>
      <c r="G29" s="179"/>
      <c r="Q29" s="180"/>
      <c r="R29" s="181"/>
      <c r="S29" s="182"/>
      <c r="T29" s="182"/>
      <c r="U29" s="182"/>
      <c r="V29" s="183"/>
      <c r="AB29" s="180"/>
      <c r="AC29" s="181"/>
      <c r="AD29" s="181"/>
      <c r="AE29" s="181"/>
      <c r="AF29" s="181"/>
      <c r="AG29" s="181"/>
      <c r="AH29" s="181"/>
      <c r="AI29" s="178"/>
      <c r="AJ29" s="181"/>
      <c r="AK29" s="181"/>
      <c r="AL29" s="181"/>
      <c r="AM29" s="181"/>
      <c r="AN29" s="182"/>
    </row>
    <row r="30" spans="1:40" s="177" customFormat="1">
      <c r="C30" s="178"/>
      <c r="E30" s="179"/>
      <c r="G30" s="179"/>
      <c r="Q30" s="180"/>
      <c r="R30" s="181"/>
      <c r="S30" s="182"/>
      <c r="T30" s="182"/>
      <c r="U30" s="182"/>
      <c r="V30" s="183"/>
      <c r="AN30" s="179"/>
    </row>
    <row r="31" spans="1:40" s="177" customFormat="1">
      <c r="C31" s="178"/>
      <c r="E31" s="179"/>
      <c r="G31" s="179"/>
      <c r="Q31" s="180"/>
      <c r="R31" s="181"/>
      <c r="S31" s="182"/>
      <c r="T31" s="182"/>
      <c r="U31" s="182"/>
      <c r="V31" s="183"/>
    </row>
    <row r="32" spans="1:40" s="177" customFormat="1">
      <c r="C32" s="178"/>
      <c r="E32" s="179"/>
      <c r="G32" s="179"/>
      <c r="Q32" s="180"/>
      <c r="R32" s="181"/>
      <c r="S32" s="182"/>
      <c r="T32" s="182"/>
      <c r="U32" s="182"/>
      <c r="V32" s="183"/>
    </row>
    <row r="33" spans="1:22" s="177" customFormat="1">
      <c r="C33" s="178"/>
      <c r="E33" s="179"/>
      <c r="G33" s="179"/>
      <c r="Q33" s="180"/>
      <c r="R33" s="181"/>
      <c r="S33" s="182"/>
      <c r="T33" s="182"/>
      <c r="U33" s="182"/>
      <c r="V33" s="183"/>
    </row>
    <row r="34" spans="1:22" s="177" customFormat="1">
      <c r="C34" s="178"/>
      <c r="E34" s="179"/>
      <c r="G34" s="179"/>
      <c r="Q34" s="180"/>
      <c r="R34" s="181"/>
      <c r="S34" s="182"/>
      <c r="T34" s="182"/>
      <c r="U34" s="182"/>
      <c r="V34" s="183"/>
    </row>
    <row r="35" spans="1:22" s="177" customFormat="1">
      <c r="C35" s="178"/>
      <c r="E35" s="179"/>
      <c r="G35" s="179"/>
      <c r="Q35" s="180"/>
      <c r="R35" s="181"/>
      <c r="S35" s="182"/>
      <c r="T35" s="182"/>
      <c r="U35" s="182"/>
      <c r="V35" s="183"/>
    </row>
    <row r="36" spans="1:22" s="177" customFormat="1">
      <c r="C36" s="178"/>
      <c r="E36" s="179"/>
      <c r="G36" s="179"/>
      <c r="Q36" s="180"/>
      <c r="R36" s="181"/>
      <c r="S36" s="182"/>
      <c r="T36" s="182"/>
      <c r="U36" s="182"/>
      <c r="V36" s="183"/>
    </row>
    <row r="37" spans="1:22">
      <c r="A37" s="177"/>
      <c r="B37" s="177"/>
      <c r="C37" s="178"/>
      <c r="D37" s="177"/>
      <c r="E37" s="179"/>
      <c r="F37" s="177"/>
      <c r="G37" s="179"/>
      <c r="H37" s="177"/>
      <c r="I37" s="177"/>
      <c r="J37" s="177"/>
      <c r="K37" s="177"/>
    </row>
    <row r="38" spans="1:22">
      <c r="A38" s="177"/>
      <c r="B38" s="177"/>
      <c r="C38" s="178"/>
      <c r="D38" s="177"/>
      <c r="E38" s="179"/>
      <c r="F38" s="177"/>
      <c r="G38" s="179"/>
      <c r="H38" s="177"/>
      <c r="I38" s="177"/>
      <c r="J38" s="177"/>
      <c r="K38" s="177"/>
    </row>
    <row r="39" spans="1:22">
      <c r="A39" s="177"/>
      <c r="B39" s="177"/>
      <c r="C39" s="178"/>
      <c r="D39" s="177"/>
      <c r="E39" s="179"/>
      <c r="F39" s="177"/>
      <c r="G39" s="179"/>
      <c r="H39" s="177"/>
      <c r="I39" s="177"/>
      <c r="J39" s="177"/>
      <c r="K39" s="177"/>
    </row>
    <row r="40" spans="1:22">
      <c r="A40" s="177"/>
      <c r="B40" s="177"/>
      <c r="C40" s="178"/>
      <c r="D40" s="177"/>
      <c r="E40" s="179"/>
      <c r="F40" s="177"/>
      <c r="G40" s="179"/>
      <c r="H40" s="177"/>
      <c r="I40" s="177"/>
      <c r="J40" s="177"/>
      <c r="K40" s="177"/>
    </row>
    <row r="41" spans="1:22">
      <c r="A41" s="177"/>
      <c r="B41" s="177"/>
      <c r="C41" s="178"/>
      <c r="D41" s="177"/>
      <c r="E41" s="179"/>
      <c r="F41" s="177"/>
      <c r="G41" s="179"/>
      <c r="H41" s="177"/>
      <c r="I41" s="177"/>
      <c r="J41" s="177"/>
      <c r="K41" s="177"/>
    </row>
    <row r="42" spans="1:22" ht="14.25" customHeight="1">
      <c r="A42" s="87"/>
      <c r="B42" s="87"/>
      <c r="C42" s="94"/>
      <c r="D42" s="87"/>
      <c r="E42" s="175"/>
      <c r="F42" s="87"/>
      <c r="G42" s="175"/>
      <c r="H42" s="87"/>
      <c r="I42" s="87"/>
      <c r="J42" s="87"/>
      <c r="K42" s="87"/>
    </row>
    <row r="43" spans="1:22">
      <c r="A43" s="91"/>
      <c r="B43" s="91"/>
      <c r="C43" s="176"/>
      <c r="D43" s="91"/>
      <c r="E43" s="175"/>
      <c r="F43" s="87"/>
      <c r="G43" s="175"/>
      <c r="H43" s="87"/>
      <c r="I43" s="87"/>
      <c r="J43" s="87"/>
      <c r="K43" s="87"/>
    </row>
    <row r="44" spans="1:22" ht="14.25" customHeight="1">
      <c r="A44" s="87"/>
      <c r="B44" s="87"/>
      <c r="C44" s="94"/>
      <c r="D44" s="87"/>
      <c r="E44" s="175"/>
      <c r="F44" s="87"/>
      <c r="G44" s="175"/>
      <c r="H44" s="87"/>
      <c r="I44" s="87"/>
      <c r="J44" s="87"/>
      <c r="K44" s="87"/>
    </row>
    <row r="45" spans="1:22">
      <c r="A45" s="71"/>
      <c r="B45" s="71"/>
      <c r="C45" s="72"/>
      <c r="D45" s="71"/>
    </row>
    <row r="46" spans="1:22" ht="14.25" customHeight="1"/>
  </sheetData>
  <mergeCells count="4">
    <mergeCell ref="D19:H19"/>
    <mergeCell ref="D21:H21"/>
    <mergeCell ref="D23:H23"/>
    <mergeCell ref="A27:H27"/>
  </mergeCells>
  <pageMargins left="0.511811024" right="0.511811024" top="0.78740157500000008" bottom="0.78740157500000008" header="0.31496062000000008" footer="0.31496062000000008"/>
  <pageSetup paperSize="9" fitToWidth="0" fitToHeight="0" orientation="portrait" r:id="rId1"/>
  <ignoredErrors>
    <ignoredError sqref="E17:M17 O7:O13 O14:O16" formulaRange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7"/>
  <dimension ref="A1:Q65"/>
  <sheetViews>
    <sheetView zoomScale="90" zoomScaleNormal="90" workbookViewId="0">
      <selection activeCell="C51" sqref="C51"/>
    </sheetView>
  </sheetViews>
  <sheetFormatPr defaultRowHeight="14.25"/>
  <cols>
    <col min="1" max="1" width="14" style="8" customWidth="1"/>
    <col min="2" max="2" width="16.5703125" style="68" customWidth="1"/>
    <col min="3" max="3" width="13.85546875" style="68" bestFit="1" customWidth="1"/>
    <col min="4" max="4" width="6.28515625" style="8" bestFit="1" customWidth="1"/>
    <col min="5" max="5" width="12" style="8" bestFit="1" customWidth="1"/>
    <col min="6" max="6" width="15" style="8" bestFit="1" customWidth="1"/>
    <col min="7" max="7" width="13.85546875" style="8" bestFit="1" customWidth="1"/>
    <col min="8" max="8" width="5.42578125" style="8" customWidth="1"/>
    <col min="9" max="9" width="11.85546875" style="8" customWidth="1"/>
    <col min="10" max="10" width="15" style="8" bestFit="1" customWidth="1"/>
    <col min="11" max="11" width="13.85546875" style="8" bestFit="1" customWidth="1"/>
    <col min="12" max="12" width="7.140625" style="8" customWidth="1"/>
    <col min="13" max="13" width="12.7109375" style="8" customWidth="1"/>
    <col min="14" max="14" width="15" style="8" bestFit="1" customWidth="1"/>
    <col min="15" max="15" width="13.85546875" style="8" bestFit="1" customWidth="1"/>
    <col min="16" max="16" width="9.140625" style="8" customWidth="1"/>
    <col min="17" max="17" width="5.5703125" style="8" customWidth="1"/>
    <col min="18" max="18" width="9.140625" style="8" customWidth="1"/>
    <col min="19" max="16384" width="9.140625" style="8"/>
  </cols>
  <sheetData>
    <row r="1" spans="1:15" ht="15">
      <c r="A1" s="1" t="s">
        <v>3</v>
      </c>
    </row>
    <row r="2" spans="1:15" ht="15">
      <c r="A2" s="1" t="s">
        <v>4</v>
      </c>
    </row>
    <row r="3" spans="1:15" ht="15">
      <c r="A3" s="1"/>
    </row>
    <row r="4" spans="1:15" ht="15">
      <c r="A4" s="1" t="s">
        <v>312</v>
      </c>
    </row>
    <row r="5" spans="1:15" ht="15.75" thickBot="1">
      <c r="A5" s="1"/>
    </row>
    <row r="6" spans="1:15" ht="15.75" thickBot="1">
      <c r="A6" s="1175" t="s">
        <v>313</v>
      </c>
      <c r="B6" s="1175"/>
      <c r="C6" s="1175"/>
      <c r="D6" s="1175"/>
      <c r="E6" s="1175"/>
      <c r="F6" s="1"/>
    </row>
    <row r="7" spans="1:15" ht="15.75" thickBot="1">
      <c r="A7" s="438" t="s">
        <v>314</v>
      </c>
      <c r="B7" s="439"/>
      <c r="C7" s="439"/>
      <c r="D7" s="440"/>
      <c r="E7" s="441"/>
      <c r="F7" s="1"/>
    </row>
    <row r="8" spans="1:15" s="875" customFormat="1" ht="15" thickBot="1">
      <c r="B8" s="876">
        <v>270</v>
      </c>
      <c r="F8" s="876">
        <v>234</v>
      </c>
      <c r="J8" s="876">
        <v>21</v>
      </c>
      <c r="N8" s="876">
        <v>149</v>
      </c>
    </row>
    <row r="9" spans="1:15" s="76" customFormat="1" ht="30.75" customHeight="1" thickBot="1">
      <c r="A9" s="1176" t="str">
        <f>'10+_Assuntos_2026'!A7</f>
        <v>Qualidade de atendimento</v>
      </c>
      <c r="B9" s="1177"/>
      <c r="C9" s="1178"/>
      <c r="E9" s="1176" t="str">
        <f>'10+_Assuntos_2026'!A8</f>
        <v>Ônibus</v>
      </c>
      <c r="F9" s="1177"/>
      <c r="G9" s="1178"/>
      <c r="I9" s="1172" t="str">
        <f>'10+_Assuntos_2026'!A9</f>
        <v>Buraco e Pavimentação</v>
      </c>
      <c r="J9" s="1173"/>
      <c r="K9" s="1174"/>
      <c r="M9" s="1176" t="str">
        <f>'10+_Assuntos_2026'!A10</f>
        <v>Árvore</v>
      </c>
      <c r="N9" s="1177"/>
      <c r="O9" s="1178"/>
    </row>
    <row r="10" spans="1:15" ht="15.75" thickBot="1">
      <c r="A10" s="292" t="s">
        <v>5</v>
      </c>
      <c r="B10" s="79" t="s">
        <v>315</v>
      </c>
      <c r="C10" s="256" t="s">
        <v>316</v>
      </c>
      <c r="E10" s="442" t="s">
        <v>5</v>
      </c>
      <c r="F10" s="77" t="s">
        <v>315</v>
      </c>
      <c r="G10" s="256" t="s">
        <v>316</v>
      </c>
      <c r="I10" s="442" t="s">
        <v>5</v>
      </c>
      <c r="J10" s="77" t="s">
        <v>315</v>
      </c>
      <c r="K10" s="256" t="s">
        <v>316</v>
      </c>
      <c r="M10" s="442" t="s">
        <v>5</v>
      </c>
      <c r="N10" s="77" t="s">
        <v>315</v>
      </c>
      <c r="O10" s="256" t="s">
        <v>316</v>
      </c>
    </row>
    <row r="11" spans="1:15" ht="15">
      <c r="A11" s="294">
        <v>46023</v>
      </c>
      <c r="B11" s="6">
        <f>'10+_Assuntos_2026'!M7</f>
        <v>343</v>
      </c>
      <c r="C11" s="296">
        <f>((B11-B8)/B8)*100</f>
        <v>27.037037037037038</v>
      </c>
      <c r="E11" s="294">
        <v>46023</v>
      </c>
      <c r="F11" s="78">
        <f>'10+_Assuntos_2026'!M8</f>
        <v>169</v>
      </c>
      <c r="G11" s="298">
        <f>((F11-F8)/F8)*100</f>
        <v>-27.777777777777779</v>
      </c>
      <c r="I11" s="294">
        <v>46023</v>
      </c>
      <c r="J11" s="78">
        <f>'10+_Assuntos_2026'!M9</f>
        <v>175</v>
      </c>
      <c r="K11" s="298">
        <f>((J11-J8)/J8)*100</f>
        <v>733.33333333333326</v>
      </c>
      <c r="M11" s="294">
        <v>46023</v>
      </c>
      <c r="N11" s="78">
        <f>'10+_Assuntos_2026'!M10</f>
        <v>264</v>
      </c>
      <c r="O11" s="298">
        <f>((N11-N8)/J8)*100</f>
        <v>547.61904761904759</v>
      </c>
    </row>
    <row r="12" spans="1:15" s="177" customFormat="1" ht="15">
      <c r="A12" s="888">
        <v>46054</v>
      </c>
      <c r="B12" s="889">
        <f>'10+_Assuntos_2026'!L7</f>
        <v>282</v>
      </c>
      <c r="C12" s="296">
        <f t="shared" ref="C12:C18" si="0">((B12-B11)/B11)*100</f>
        <v>-17.784256559766764</v>
      </c>
      <c r="E12" s="888">
        <v>46054</v>
      </c>
      <c r="F12" s="297">
        <f>'10+_Assuntos_2026'!L8</f>
        <v>251</v>
      </c>
      <c r="G12" s="298">
        <f t="shared" ref="G12:G18" si="1">((F12-F11)/F11)*100</f>
        <v>48.520710059171599</v>
      </c>
      <c r="I12" s="888">
        <v>46054</v>
      </c>
      <c r="J12" s="297">
        <f>'10+_Assuntos_2026'!L9</f>
        <v>153</v>
      </c>
      <c r="K12" s="298">
        <f t="shared" ref="K12:K18" si="2">((J12-J11)/J11)*100</f>
        <v>-12.571428571428573</v>
      </c>
      <c r="M12" s="888">
        <v>46054</v>
      </c>
      <c r="N12" s="297">
        <f>'10+_Assuntos_2026'!L10</f>
        <v>234</v>
      </c>
      <c r="O12" s="298">
        <f t="shared" ref="O12:O18" si="3">((N12-N11)/N11)*100</f>
        <v>-11.363636363636363</v>
      </c>
    </row>
    <row r="13" spans="1:15" s="177" customFormat="1" ht="15">
      <c r="A13" s="888">
        <v>46082</v>
      </c>
      <c r="B13" s="889">
        <f>'10+_Assuntos_2026'!K7</f>
        <v>323</v>
      </c>
      <c r="C13" s="296">
        <f t="shared" si="0"/>
        <v>14.539007092198581</v>
      </c>
      <c r="E13" s="888">
        <v>46082</v>
      </c>
      <c r="F13" s="297">
        <f>'10+_Assuntos_2026'!K8</f>
        <v>257</v>
      </c>
      <c r="G13" s="298">
        <f t="shared" si="1"/>
        <v>2.3904382470119523</v>
      </c>
      <c r="I13" s="888">
        <v>46082</v>
      </c>
      <c r="J13" s="297">
        <f>'10+_Assuntos_2026'!K9</f>
        <v>330</v>
      </c>
      <c r="K13" s="298">
        <f t="shared" si="2"/>
        <v>115.68627450980394</v>
      </c>
      <c r="M13" s="888">
        <v>46082</v>
      </c>
      <c r="N13" s="297">
        <f>'10+_Assuntos_2026'!K10</f>
        <v>203</v>
      </c>
      <c r="O13" s="298">
        <f t="shared" si="3"/>
        <v>-13.247863247863249</v>
      </c>
    </row>
    <row r="14" spans="1:15" s="177" customFormat="1" ht="15">
      <c r="A14" s="888">
        <v>46113</v>
      </c>
      <c r="B14" s="889">
        <f>'10+_Assuntos_2026'!J$7</f>
        <v>272</v>
      </c>
      <c r="C14" s="296">
        <f t="shared" si="0"/>
        <v>-15.789473684210526</v>
      </c>
      <c r="E14" s="888">
        <v>46113</v>
      </c>
      <c r="F14" s="297">
        <f>'10+_Assuntos_2026'!J$8</f>
        <v>251</v>
      </c>
      <c r="G14" s="298">
        <f t="shared" si="1"/>
        <v>-2.3346303501945527</v>
      </c>
      <c r="I14" s="888">
        <v>46113</v>
      </c>
      <c r="J14" s="297">
        <f>'10+_Assuntos_2026'!J$9</f>
        <v>235</v>
      </c>
      <c r="K14" s="298">
        <f t="shared" si="2"/>
        <v>-28.787878787878789</v>
      </c>
      <c r="M14" s="888">
        <v>46113</v>
      </c>
      <c r="N14" s="297">
        <f>'10+_Assuntos_2026'!J$10</f>
        <v>200</v>
      </c>
      <c r="O14" s="298">
        <f t="shared" si="3"/>
        <v>-1.4778325123152709</v>
      </c>
    </row>
    <row r="15" spans="1:15" s="177" customFormat="1" ht="15">
      <c r="A15" s="888">
        <v>46143</v>
      </c>
      <c r="B15" s="889">
        <f>'10+_Assuntos_2026'!I$7</f>
        <v>307</v>
      </c>
      <c r="C15" s="296">
        <f t="shared" si="0"/>
        <v>12.867647058823529</v>
      </c>
      <c r="E15" s="888">
        <v>46143</v>
      </c>
      <c r="F15" s="297">
        <f>'10+_Assuntos_2026'!I$8</f>
        <v>222</v>
      </c>
      <c r="G15" s="298">
        <f t="shared" si="1"/>
        <v>-11.553784860557768</v>
      </c>
      <c r="I15" s="888">
        <v>46143</v>
      </c>
      <c r="J15" s="297">
        <f>'10+_Assuntos_2026'!I$9</f>
        <v>190</v>
      </c>
      <c r="K15" s="298">
        <f t="shared" si="2"/>
        <v>-19.148936170212767</v>
      </c>
      <c r="M15" s="888">
        <v>46143</v>
      </c>
      <c r="N15" s="297">
        <f>'10+_Assuntos_2026'!I$10</f>
        <v>181</v>
      </c>
      <c r="O15" s="298">
        <f t="shared" si="3"/>
        <v>-9.5</v>
      </c>
    </row>
    <row r="16" spans="1:15" s="177" customFormat="1" ht="15">
      <c r="A16" s="888">
        <v>46174</v>
      </c>
      <c r="B16" s="889">
        <f>'10+_Assuntos_2026'!H$7</f>
        <v>262</v>
      </c>
      <c r="C16" s="296">
        <f t="shared" si="0"/>
        <v>-14.65798045602606</v>
      </c>
      <c r="E16" s="888">
        <v>46174</v>
      </c>
      <c r="F16" s="297">
        <f>'10+_Assuntos_2026'!H$8</f>
        <v>214</v>
      </c>
      <c r="G16" s="298">
        <f t="shared" si="1"/>
        <v>-3.6036036036036037</v>
      </c>
      <c r="I16" s="888">
        <v>46174</v>
      </c>
      <c r="J16" s="297">
        <f>'10+_Assuntos_2026'!H$9</f>
        <v>207</v>
      </c>
      <c r="K16" s="298">
        <f t="shared" si="2"/>
        <v>8.9473684210526319</v>
      </c>
      <c r="M16" s="888">
        <v>46174</v>
      </c>
      <c r="N16" s="297">
        <f>'10+_Assuntos_2026'!H$10</f>
        <v>172</v>
      </c>
      <c r="O16" s="298">
        <f t="shared" si="3"/>
        <v>-4.972375690607735</v>
      </c>
    </row>
    <row r="17" spans="1:15" s="177" customFormat="1" ht="15">
      <c r="A17" s="888">
        <v>46204</v>
      </c>
      <c r="B17" s="889">
        <f>'10+_Assuntos_2026'!G$7</f>
        <v>386</v>
      </c>
      <c r="C17" s="296">
        <f t="shared" si="0"/>
        <v>47.328244274809158</v>
      </c>
      <c r="E17" s="888">
        <v>46204</v>
      </c>
      <c r="F17" s="297">
        <f>'10+_Assuntos_2026'!G$8</f>
        <v>190</v>
      </c>
      <c r="G17" s="298">
        <f t="shared" si="1"/>
        <v>-11.214953271028037</v>
      </c>
      <c r="I17" s="888">
        <v>46204</v>
      </c>
      <c r="J17" s="297">
        <f>'10+_Assuntos_2026'!G$9</f>
        <v>272</v>
      </c>
      <c r="K17" s="298">
        <f t="shared" si="2"/>
        <v>31.40096618357488</v>
      </c>
      <c r="M17" s="888">
        <v>46204</v>
      </c>
      <c r="N17" s="297">
        <f>'10+_Assuntos_2026'!G$10</f>
        <v>217</v>
      </c>
      <c r="O17" s="298">
        <f t="shared" si="3"/>
        <v>26.162790697674421</v>
      </c>
    </row>
    <row r="18" spans="1:15" s="177" customFormat="1" ht="15">
      <c r="A18" s="888">
        <v>46235</v>
      </c>
      <c r="B18" s="889">
        <f>'10+_Assuntos_2026'!F$7</f>
        <v>450</v>
      </c>
      <c r="C18" s="296">
        <f t="shared" si="0"/>
        <v>16.580310880829018</v>
      </c>
      <c r="E18" s="888">
        <v>46235</v>
      </c>
      <c r="F18" s="297">
        <f>'10+_Assuntos_2026'!F$8</f>
        <v>275</v>
      </c>
      <c r="G18" s="298">
        <f t="shared" si="1"/>
        <v>44.736842105263158</v>
      </c>
      <c r="I18" s="888">
        <v>46235</v>
      </c>
      <c r="J18" s="297">
        <f>'10+_Assuntos_2026'!F$9</f>
        <v>255</v>
      </c>
      <c r="K18" s="298">
        <f t="shared" si="2"/>
        <v>-6.25</v>
      </c>
      <c r="M18" s="888">
        <v>46235</v>
      </c>
      <c r="N18" s="297">
        <f>'10+_Assuntos_2026'!F$10</f>
        <v>270</v>
      </c>
      <c r="O18" s="298">
        <f t="shared" si="3"/>
        <v>24.423963133640552</v>
      </c>
    </row>
    <row r="19" spans="1:15" s="274" customFormat="1" ht="15">
      <c r="A19" s="1133">
        <v>46266</v>
      </c>
      <c r="B19" s="1134">
        <f>'10+_Assuntos_2026'!E$7</f>
        <v>484</v>
      </c>
      <c r="C19" s="1135">
        <f>((B19-B18)/B18)*100</f>
        <v>7.5555555555555554</v>
      </c>
      <c r="E19" s="1133">
        <v>46266</v>
      </c>
      <c r="F19" s="1136">
        <f>'10+_Assuntos_2026'!E$8</f>
        <v>310</v>
      </c>
      <c r="G19" s="1137">
        <f>((F19-F18)/F18)*100</f>
        <v>12.727272727272727</v>
      </c>
      <c r="I19" s="1133">
        <v>46266</v>
      </c>
      <c r="J19" s="1136">
        <f>'10+_Assuntos_2026'!E$9</f>
        <v>317</v>
      </c>
      <c r="K19" s="1137">
        <f>((J19-J18)/J18)*100</f>
        <v>24.313725490196077</v>
      </c>
      <c r="M19" s="1133">
        <v>46266</v>
      </c>
      <c r="N19" s="1136">
        <f>'10+_Assuntos_2026'!E$10</f>
        <v>255</v>
      </c>
      <c r="O19" s="1137">
        <f>((N19-N18)/N18)*100</f>
        <v>-5.5555555555555554</v>
      </c>
    </row>
    <row r="20" spans="1:15" s="177" customFormat="1" ht="15">
      <c r="A20" s="879">
        <v>46296</v>
      </c>
      <c r="B20" s="830">
        <f>'10+_Assuntos_2026'!D$7</f>
        <v>0</v>
      </c>
      <c r="C20" s="831">
        <f>((B20-B19)/B19)*100</f>
        <v>-100</v>
      </c>
      <c r="E20" s="879">
        <v>46296</v>
      </c>
      <c r="F20" s="830">
        <f>'10+_Assuntos_2026'!D$8</f>
        <v>0</v>
      </c>
      <c r="G20" s="831">
        <f>((F20-F19)/F19)*100</f>
        <v>-100</v>
      </c>
      <c r="I20" s="879">
        <v>46296</v>
      </c>
      <c r="J20" s="834">
        <f>'10+_Assuntos_2026'!D$9</f>
        <v>0</v>
      </c>
      <c r="K20" s="835">
        <f>((J20-J19)/J19)*100</f>
        <v>-100</v>
      </c>
      <c r="M20" s="879">
        <v>46296</v>
      </c>
      <c r="N20" s="834">
        <f>'10+_Assuntos_2026'!D$10</f>
        <v>0</v>
      </c>
      <c r="O20" s="835">
        <f>((N20-N19)/N19)*100</f>
        <v>-100</v>
      </c>
    </row>
    <row r="21" spans="1:15" s="177" customFormat="1" ht="15">
      <c r="A21" s="879">
        <v>46327</v>
      </c>
      <c r="B21" s="830">
        <f>'10+_Assuntos_2026'!C$7</f>
        <v>0</v>
      </c>
      <c r="C21" s="831" t="e">
        <f>((B21-B20)/B20)*100</f>
        <v>#DIV/0!</v>
      </c>
      <c r="E21" s="879">
        <v>46327</v>
      </c>
      <c r="F21" s="830">
        <f>'10+_Assuntos_2026'!C$8</f>
        <v>0</v>
      </c>
      <c r="G21" s="831" t="e">
        <f>((F21-F20)/F20)*100</f>
        <v>#DIV/0!</v>
      </c>
      <c r="I21" s="879">
        <v>46327</v>
      </c>
      <c r="J21" s="834">
        <f>'10+_Assuntos_2026'!C$9</f>
        <v>0</v>
      </c>
      <c r="K21" s="835" t="e">
        <f>((J21-J20)/J20)*100</f>
        <v>#DIV/0!</v>
      </c>
      <c r="M21" s="879">
        <v>46327</v>
      </c>
      <c r="N21" s="834">
        <f>'10+_Assuntos_2026'!C$10</f>
        <v>0</v>
      </c>
      <c r="O21" s="835" t="e">
        <f>((N21-N20)/N20)*100</f>
        <v>#DIV/0!</v>
      </c>
    </row>
    <row r="22" spans="1:15" s="177" customFormat="1" ht="15.75" thickBot="1">
      <c r="A22" s="880">
        <v>46357</v>
      </c>
      <c r="B22" s="832">
        <f>'10+_Assuntos_2026'!B$7</f>
        <v>0</v>
      </c>
      <c r="C22" s="833" t="e">
        <f>((B22-B21)/B21)*100</f>
        <v>#DIV/0!</v>
      </c>
      <c r="E22" s="880">
        <v>46357</v>
      </c>
      <c r="F22" s="832">
        <f>'10+_Assuntos_2026'!B$8</f>
        <v>0</v>
      </c>
      <c r="G22" s="833" t="e">
        <f>((F22-F21)/F21)*100</f>
        <v>#DIV/0!</v>
      </c>
      <c r="I22" s="880">
        <v>46357</v>
      </c>
      <c r="J22" s="836">
        <f>'10+_Assuntos_2026'!B$9</f>
        <v>0</v>
      </c>
      <c r="K22" s="837" t="e">
        <f>((J22-J21)/J21)*100</f>
        <v>#DIV/0!</v>
      </c>
      <c r="M22" s="880">
        <v>46357</v>
      </c>
      <c r="N22" s="836">
        <f>'10+_Assuntos_2026'!B$10</f>
        <v>0</v>
      </c>
      <c r="O22" s="837" t="e">
        <f>((N22-N21)/N21)*100</f>
        <v>#DIV/0!</v>
      </c>
    </row>
    <row r="23" spans="1:15">
      <c r="B23" s="8"/>
      <c r="C23" s="8"/>
    </row>
    <row r="24" spans="1:15" s="875" customFormat="1" ht="15" thickBot="1">
      <c r="B24" s="876">
        <v>175</v>
      </c>
      <c r="F24" s="876">
        <v>142</v>
      </c>
      <c r="J24" s="876">
        <v>181</v>
      </c>
      <c r="N24" s="876">
        <v>168</v>
      </c>
    </row>
    <row r="25" spans="1:15" s="76" customFormat="1" ht="30.75" customHeight="1" thickBot="1">
      <c r="A25" s="1172" t="str">
        <f>'10+_Assuntos_2026'!A11</f>
        <v>Processo Administrativo</v>
      </c>
      <c r="B25" s="1173"/>
      <c r="C25" s="1174"/>
      <c r="E25" s="1172" t="str">
        <f>'10+_Assuntos_2026'!A12</f>
        <v>Veículos abandonados</v>
      </c>
      <c r="F25" s="1173"/>
      <c r="G25" s="1174"/>
      <c r="I25" s="1179" t="str">
        <f>'10+_Assuntos_2026'!A13</f>
        <v>Ponto viciado, entulho e caçamba de entulho</v>
      </c>
      <c r="J25" s="1180"/>
      <c r="K25" s="1181"/>
      <c r="M25" s="1172" t="str">
        <f>'10+_Assuntos_2026'!A14</f>
        <v>Multas de trânsito e guinchamentos</v>
      </c>
      <c r="N25" s="1173"/>
      <c r="O25" s="1174"/>
    </row>
    <row r="26" spans="1:15" ht="15.75" thickBot="1">
      <c r="A26" s="442" t="s">
        <v>5</v>
      </c>
      <c r="B26" s="79" t="s">
        <v>315</v>
      </c>
      <c r="C26" s="255" t="s">
        <v>316</v>
      </c>
      <c r="E26" s="443" t="s">
        <v>5</v>
      </c>
      <c r="F26" s="77" t="s">
        <v>315</v>
      </c>
      <c r="G26" s="256" t="s">
        <v>316</v>
      </c>
      <c r="I26" s="248" t="s">
        <v>5</v>
      </c>
      <c r="J26" s="249" t="s">
        <v>315</v>
      </c>
      <c r="K26" s="250" t="s">
        <v>316</v>
      </c>
      <c r="M26" s="248" t="s">
        <v>5</v>
      </c>
      <c r="N26" s="251" t="s">
        <v>315</v>
      </c>
      <c r="O26" s="250" t="s">
        <v>316</v>
      </c>
    </row>
    <row r="27" spans="1:15" s="177" customFormat="1" ht="15">
      <c r="A27" s="294">
        <v>46023</v>
      </c>
      <c r="B27" s="444">
        <f>'10+_Assuntos_2026'!M11</f>
        <v>217</v>
      </c>
      <c r="C27" s="298">
        <f>((B27-B24)/B24)*100</f>
        <v>24</v>
      </c>
      <c r="E27" s="294">
        <v>46023</v>
      </c>
      <c r="F27" s="444">
        <f>'10+_Assuntos_2026'!M12</f>
        <v>177</v>
      </c>
      <c r="G27" s="298">
        <f>((F27-F24)/F24)*100</f>
        <v>24.647887323943664</v>
      </c>
      <c r="I27" s="294">
        <v>46023</v>
      </c>
      <c r="J27" s="444">
        <f>'10+_Assuntos_2026'!M13</f>
        <v>198</v>
      </c>
      <c r="K27" s="298">
        <f>((J27-J24)/J24)*100</f>
        <v>9.3922651933701662</v>
      </c>
      <c r="M27" s="294">
        <v>46023</v>
      </c>
      <c r="N27" s="444">
        <f>'10+_Assuntos_2026'!M14</f>
        <v>165</v>
      </c>
      <c r="O27" s="296">
        <f>((N27-N24)/N24)*100</f>
        <v>-1.7857142857142856</v>
      </c>
    </row>
    <row r="28" spans="1:15" s="177" customFormat="1" ht="15">
      <c r="A28" s="888">
        <v>46054</v>
      </c>
      <c r="B28" s="297">
        <f>'10+_Assuntos_2026'!L11</f>
        <v>161</v>
      </c>
      <c r="C28" s="298">
        <f t="shared" ref="C28:C34" si="4">((B28-B27)/B27)*100</f>
        <v>-25.806451612903224</v>
      </c>
      <c r="E28" s="888">
        <v>46054</v>
      </c>
      <c r="F28" s="297">
        <f>'10+_Assuntos_2026'!L12</f>
        <v>101</v>
      </c>
      <c r="G28" s="298">
        <f t="shared" ref="G28:G34" si="5">((F28-F27)/F27)*100</f>
        <v>-42.93785310734463</v>
      </c>
      <c r="I28" s="888">
        <v>46054</v>
      </c>
      <c r="J28" s="297">
        <f>'10+_Assuntos_2026'!L13</f>
        <v>212</v>
      </c>
      <c r="K28" s="298">
        <f t="shared" ref="K28:K34" si="6">((J28-J27)/J27)*100</f>
        <v>7.0707070707070701</v>
      </c>
      <c r="M28" s="888">
        <v>46054</v>
      </c>
      <c r="N28" s="297">
        <f>'10+_Assuntos_2026'!L14</f>
        <v>142</v>
      </c>
      <c r="O28" s="296">
        <f t="shared" ref="O28:O33" si="7">((N28-N27)/N27)*100</f>
        <v>-13.939393939393941</v>
      </c>
    </row>
    <row r="29" spans="1:15" s="177" customFormat="1" ht="15">
      <c r="A29" s="888">
        <v>46082</v>
      </c>
      <c r="B29" s="297">
        <f>'10+_Assuntos_2026'!K11</f>
        <v>200</v>
      </c>
      <c r="C29" s="298">
        <f t="shared" si="4"/>
        <v>24.22360248447205</v>
      </c>
      <c r="E29" s="888">
        <v>46082</v>
      </c>
      <c r="F29" s="297">
        <f>'10+_Assuntos_2026'!K12</f>
        <v>146</v>
      </c>
      <c r="G29" s="298">
        <f t="shared" si="5"/>
        <v>44.554455445544555</v>
      </c>
      <c r="I29" s="888">
        <v>46082</v>
      </c>
      <c r="J29" s="297">
        <f>'10+_Assuntos_2026'!K13</f>
        <v>224</v>
      </c>
      <c r="K29" s="298">
        <f t="shared" si="6"/>
        <v>5.6603773584905666</v>
      </c>
      <c r="M29" s="888">
        <v>46082</v>
      </c>
      <c r="N29" s="297">
        <f>'10+_Assuntos_2026'!K14</f>
        <v>160</v>
      </c>
      <c r="O29" s="296">
        <f t="shared" si="7"/>
        <v>12.676056338028168</v>
      </c>
    </row>
    <row r="30" spans="1:15" s="177" customFormat="1" ht="15">
      <c r="A30" s="888">
        <v>46113</v>
      </c>
      <c r="B30" s="297">
        <f>'10+_Assuntos_2026'!J$11</f>
        <v>139</v>
      </c>
      <c r="C30" s="298">
        <f t="shared" si="4"/>
        <v>-30.5</v>
      </c>
      <c r="E30" s="888">
        <v>46113</v>
      </c>
      <c r="F30" s="297">
        <f>'10+_Assuntos_2026'!J$12</f>
        <v>166</v>
      </c>
      <c r="G30" s="298">
        <f t="shared" si="5"/>
        <v>13.698630136986301</v>
      </c>
      <c r="I30" s="888">
        <v>46113</v>
      </c>
      <c r="J30" s="297">
        <f>'10+_Assuntos_2026'!J$13</f>
        <v>172</v>
      </c>
      <c r="K30" s="298">
        <f t="shared" si="6"/>
        <v>-23.214285714285715</v>
      </c>
      <c r="M30" s="888">
        <v>46113</v>
      </c>
      <c r="N30" s="297">
        <f>'10+_Assuntos_2026'!J$14</f>
        <v>160</v>
      </c>
      <c r="O30" s="296">
        <f t="shared" si="7"/>
        <v>0</v>
      </c>
    </row>
    <row r="31" spans="1:15" s="177" customFormat="1" ht="15">
      <c r="A31" s="888">
        <v>46143</v>
      </c>
      <c r="B31" s="297">
        <f>'10+_Assuntos_2026'!I$11</f>
        <v>199</v>
      </c>
      <c r="C31" s="298">
        <f t="shared" si="4"/>
        <v>43.165467625899282</v>
      </c>
      <c r="E31" s="888">
        <v>46143</v>
      </c>
      <c r="F31" s="297">
        <f>'10+_Assuntos_2026'!I$12</f>
        <v>156</v>
      </c>
      <c r="G31" s="298">
        <f t="shared" si="5"/>
        <v>-6.024096385542169</v>
      </c>
      <c r="I31" s="888">
        <v>46143</v>
      </c>
      <c r="J31" s="297">
        <f>'10+_Assuntos_2026'!I$13</f>
        <v>140</v>
      </c>
      <c r="K31" s="298">
        <f t="shared" si="6"/>
        <v>-18.604651162790699</v>
      </c>
      <c r="M31" s="888">
        <v>46143</v>
      </c>
      <c r="N31" s="297">
        <f>'10+_Assuntos_2026'!I$14</f>
        <v>149</v>
      </c>
      <c r="O31" s="296">
        <f t="shared" si="7"/>
        <v>-6.8750000000000009</v>
      </c>
    </row>
    <row r="32" spans="1:15" s="177" customFormat="1" ht="15">
      <c r="A32" s="888">
        <v>46174</v>
      </c>
      <c r="B32" s="297">
        <f>'10+_Assuntos_2026'!H$11</f>
        <v>210</v>
      </c>
      <c r="C32" s="298">
        <f t="shared" si="4"/>
        <v>5.5276381909547743</v>
      </c>
      <c r="E32" s="888">
        <v>46174</v>
      </c>
      <c r="F32" s="297">
        <f>'10+_Assuntos_2026'!H$12</f>
        <v>246</v>
      </c>
      <c r="G32" s="298">
        <f t="shared" si="5"/>
        <v>57.692307692307686</v>
      </c>
      <c r="I32" s="888">
        <v>46174</v>
      </c>
      <c r="J32" s="297">
        <f>'10+_Assuntos_2026'!H$13</f>
        <v>155</v>
      </c>
      <c r="K32" s="298">
        <f t="shared" si="6"/>
        <v>10.714285714285714</v>
      </c>
      <c r="M32" s="888">
        <v>46174</v>
      </c>
      <c r="N32" s="297">
        <f>'10+_Assuntos_2026'!H$14</f>
        <v>184</v>
      </c>
      <c r="O32" s="296">
        <f t="shared" si="7"/>
        <v>23.48993288590604</v>
      </c>
    </row>
    <row r="33" spans="1:15" s="177" customFormat="1" ht="15">
      <c r="A33" s="888">
        <v>46204</v>
      </c>
      <c r="B33" s="297">
        <f>'10+_Assuntos_2026'!G$11</f>
        <v>227</v>
      </c>
      <c r="C33" s="298">
        <f t="shared" si="4"/>
        <v>8.0952380952380949</v>
      </c>
      <c r="E33" s="888">
        <v>46204</v>
      </c>
      <c r="F33" s="297">
        <f>'10+_Assuntos_2026'!G$12</f>
        <v>201</v>
      </c>
      <c r="G33" s="298">
        <f t="shared" si="5"/>
        <v>-18.292682926829269</v>
      </c>
      <c r="I33" s="888">
        <v>46204</v>
      </c>
      <c r="J33" s="297">
        <f>'10+_Assuntos_2026'!G$13</f>
        <v>213</v>
      </c>
      <c r="K33" s="298">
        <f t="shared" si="6"/>
        <v>37.41935483870968</v>
      </c>
      <c r="M33" s="888">
        <v>46204</v>
      </c>
      <c r="N33" s="297">
        <f>'10+_Assuntos_2026'!G$14</f>
        <v>179</v>
      </c>
      <c r="O33" s="296">
        <f t="shared" si="7"/>
        <v>-2.7173913043478262</v>
      </c>
    </row>
    <row r="34" spans="1:15" s="177" customFormat="1" ht="15">
      <c r="A34" s="888">
        <v>46235</v>
      </c>
      <c r="B34" s="297">
        <f>'10+_Assuntos_2026'!F$11</f>
        <v>292</v>
      </c>
      <c r="C34" s="298">
        <f t="shared" si="4"/>
        <v>28.634361233480178</v>
      </c>
      <c r="E34" s="888">
        <v>46235</v>
      </c>
      <c r="F34" s="297">
        <f>'10+_Assuntos_2026'!F$12</f>
        <v>238</v>
      </c>
      <c r="G34" s="298">
        <f t="shared" si="5"/>
        <v>18.407960199004975</v>
      </c>
      <c r="I34" s="888">
        <v>46235</v>
      </c>
      <c r="J34" s="297">
        <f>'10+_Assuntos_2026'!F$13</f>
        <v>149</v>
      </c>
      <c r="K34" s="298">
        <f t="shared" si="6"/>
        <v>-30.046948356807512</v>
      </c>
      <c r="M34" s="888">
        <v>46235</v>
      </c>
      <c r="N34" s="297">
        <f>'10+_Assuntos_2026'!F$14</f>
        <v>199</v>
      </c>
      <c r="O34" s="296">
        <f>((N34-N33)/N33)*100</f>
        <v>11.173184357541899</v>
      </c>
    </row>
    <row r="35" spans="1:15" s="274" customFormat="1" ht="15">
      <c r="A35" s="1133">
        <v>46266</v>
      </c>
      <c r="B35" s="1136">
        <f>'10+_Assuntos_2026'!E$11</f>
        <v>260</v>
      </c>
      <c r="C35" s="1137">
        <f>((B35-B34)/B34)*100</f>
        <v>-10.95890410958904</v>
      </c>
      <c r="E35" s="1133">
        <v>46266</v>
      </c>
      <c r="F35" s="1136">
        <f>'10+_Assuntos_2026'!E$12</f>
        <v>219</v>
      </c>
      <c r="G35" s="1137">
        <f>((F35-F34)/F34)*100</f>
        <v>-7.9831932773109235</v>
      </c>
      <c r="I35" s="1133">
        <v>46266</v>
      </c>
      <c r="J35" s="1136">
        <f>'10+_Assuntos_2026'!E$13</f>
        <v>175</v>
      </c>
      <c r="K35" s="1137">
        <f>((J35-J34)/J34)*100</f>
        <v>17.449664429530202</v>
      </c>
      <c r="M35" s="1133">
        <v>46266</v>
      </c>
      <c r="N35" s="1136">
        <f>'10+_Assuntos_2026'!E$14</f>
        <v>209</v>
      </c>
      <c r="O35" s="1135">
        <f>((N35-N34)/N34)*100</f>
        <v>5.025125628140704</v>
      </c>
    </row>
    <row r="36" spans="1:15" s="177" customFormat="1" ht="15">
      <c r="A36" s="879">
        <v>46296</v>
      </c>
      <c r="B36" s="834">
        <f>'10+_Assuntos_2026'!D$11</f>
        <v>0</v>
      </c>
      <c r="C36" s="835">
        <f>((B36-B35)/B35)*100</f>
        <v>-100</v>
      </c>
      <c r="E36" s="879">
        <v>46296</v>
      </c>
      <c r="F36" s="834">
        <f>'10+_Assuntos_2026'!D$12</f>
        <v>0</v>
      </c>
      <c r="G36" s="835">
        <f>((F36-F35)/F35)*100</f>
        <v>-100</v>
      </c>
      <c r="I36" s="879">
        <v>46296</v>
      </c>
      <c r="J36" s="834">
        <f>'10+_Assuntos_2026'!D$13</f>
        <v>0</v>
      </c>
      <c r="K36" s="835">
        <f>((J36-J35)/J35)*100</f>
        <v>-100</v>
      </c>
      <c r="M36" s="879">
        <v>46296</v>
      </c>
      <c r="N36" s="834">
        <f>'10+_Assuntos_2026'!D$14</f>
        <v>0</v>
      </c>
      <c r="O36" s="831">
        <f>((N36-N35)/N35)*100</f>
        <v>-100</v>
      </c>
    </row>
    <row r="37" spans="1:15" s="177" customFormat="1" ht="15">
      <c r="A37" s="879">
        <v>46327</v>
      </c>
      <c r="B37" s="834">
        <f>'10+_Assuntos_2026'!C$11</f>
        <v>0</v>
      </c>
      <c r="C37" s="835" t="e">
        <f>((B37-B36)/B36)*100</f>
        <v>#DIV/0!</v>
      </c>
      <c r="E37" s="879">
        <v>46327</v>
      </c>
      <c r="F37" s="834">
        <f>'10+_Assuntos_2026'!C$12</f>
        <v>0</v>
      </c>
      <c r="G37" s="835" t="e">
        <f>((F37-F36)/F36)*100</f>
        <v>#DIV/0!</v>
      </c>
      <c r="I37" s="879">
        <v>46327</v>
      </c>
      <c r="J37" s="834">
        <f>'10+_Assuntos_2026'!C$13</f>
        <v>0</v>
      </c>
      <c r="K37" s="835" t="e">
        <f>((J37-J36)/J36)*100</f>
        <v>#DIV/0!</v>
      </c>
      <c r="M37" s="879">
        <v>46327</v>
      </c>
      <c r="N37" s="834">
        <f>'10+_Assuntos_2026'!C$14</f>
        <v>0</v>
      </c>
      <c r="O37" s="831" t="e">
        <f>((N37-N36)/N36)*100</f>
        <v>#DIV/0!</v>
      </c>
    </row>
    <row r="38" spans="1:15" s="177" customFormat="1" ht="15.75" thickBot="1">
      <c r="A38" s="880">
        <v>46357</v>
      </c>
      <c r="B38" s="836">
        <f>'10+_Assuntos_2026'!B$11</f>
        <v>0</v>
      </c>
      <c r="C38" s="837" t="e">
        <f>((B38-B37)/B37)*100</f>
        <v>#DIV/0!</v>
      </c>
      <c r="E38" s="880">
        <v>46357</v>
      </c>
      <c r="F38" s="836">
        <f>'10+_Assuntos_2026'!B$12</f>
        <v>0</v>
      </c>
      <c r="G38" s="837" t="e">
        <f>((F38-F37)/F37)*100</f>
        <v>#DIV/0!</v>
      </c>
      <c r="I38" s="880">
        <v>46357</v>
      </c>
      <c r="J38" s="836">
        <f>'10+_Assuntos_2026'!B$13</f>
        <v>0</v>
      </c>
      <c r="K38" s="837" t="e">
        <f>((J38-J37)/J37)*100</f>
        <v>#DIV/0!</v>
      </c>
      <c r="M38" s="880">
        <v>46357</v>
      </c>
      <c r="N38" s="836">
        <f>'10+_Assuntos_2026'!B$14</f>
        <v>0</v>
      </c>
      <c r="O38" s="833" t="e">
        <f>((N38-N37)/N37)*100</f>
        <v>#DIV/0!</v>
      </c>
    </row>
    <row r="39" spans="1:15">
      <c r="B39" s="8"/>
      <c r="C39" s="8"/>
    </row>
    <row r="40" spans="1:15" s="875" customFormat="1" ht="15" thickBot="1">
      <c r="B40" s="876">
        <v>192</v>
      </c>
      <c r="F40" s="876">
        <v>73</v>
      </c>
    </row>
    <row r="41" spans="1:15" ht="30.75" customHeight="1" thickBot="1">
      <c r="A41" s="1172" t="str">
        <f>'10+_Assuntos_2026'!A15</f>
        <v>Poluição sonora - PSIU</v>
      </c>
      <c r="B41" s="1173"/>
      <c r="C41" s="1174"/>
      <c r="E41" s="1172" t="str">
        <f>'10+_Assuntos_2026'!A16</f>
        <v>Calçadas, guias e postes</v>
      </c>
      <c r="F41" s="1173"/>
      <c r="G41" s="1174"/>
    </row>
    <row r="42" spans="1:15" ht="15.75" thickBot="1">
      <c r="A42" s="248" t="s">
        <v>5</v>
      </c>
      <c r="B42" s="249" t="s">
        <v>315</v>
      </c>
      <c r="C42" s="250" t="s">
        <v>316</v>
      </c>
      <c r="E42" s="80" t="s">
        <v>5</v>
      </c>
      <c r="F42" s="80" t="s">
        <v>315</v>
      </c>
      <c r="G42" s="80" t="s">
        <v>316</v>
      </c>
    </row>
    <row r="43" spans="1:15" s="177" customFormat="1" ht="15">
      <c r="A43" s="294">
        <v>46023</v>
      </c>
      <c r="B43" s="297">
        <f>'10+_Assuntos_2026'!M15</f>
        <v>137</v>
      </c>
      <c r="C43" s="298">
        <f>((B43-B40)/B40)*100</f>
        <v>-28.645833333333332</v>
      </c>
      <c r="E43" s="294">
        <v>46023</v>
      </c>
      <c r="F43" s="572">
        <f>'10+_Assuntos_2026'!M$16</f>
        <v>147</v>
      </c>
      <c r="G43" s="573">
        <f>((F43-F40)/F40)*100</f>
        <v>101.36986301369863</v>
      </c>
    </row>
    <row r="44" spans="1:15" s="177" customFormat="1" ht="15">
      <c r="A44" s="888">
        <v>46054</v>
      </c>
      <c r="B44" s="297">
        <f>'10+_Assuntos_2026'!L15</f>
        <v>110</v>
      </c>
      <c r="C44" s="298">
        <f t="shared" ref="C44:C49" si="8">((B44-B43)/B43)*100</f>
        <v>-19.708029197080293</v>
      </c>
      <c r="E44" s="888">
        <v>46054</v>
      </c>
      <c r="F44" s="890">
        <f>'10+_Assuntos_2026'!L$16</f>
        <v>145</v>
      </c>
      <c r="G44" s="885">
        <f>((F44-F43)/F43)*100</f>
        <v>-1.3605442176870748</v>
      </c>
    </row>
    <row r="45" spans="1:15" s="177" customFormat="1" ht="15">
      <c r="A45" s="888">
        <v>46082</v>
      </c>
      <c r="B45" s="297">
        <f>'10+_Assuntos_2026'!K15</f>
        <v>214</v>
      </c>
      <c r="C45" s="298">
        <f t="shared" si="8"/>
        <v>94.545454545454547</v>
      </c>
      <c r="E45" s="888">
        <v>46082</v>
      </c>
      <c r="F45" s="890">
        <f>'10+_Assuntos_2026'!K$16</f>
        <v>167</v>
      </c>
      <c r="G45" s="885">
        <f t="shared" ref="G45:G54" si="9">((F45-F44)/F44)*100</f>
        <v>15.172413793103448</v>
      </c>
    </row>
    <row r="46" spans="1:15" s="177" customFormat="1" ht="15">
      <c r="A46" s="888">
        <v>46113</v>
      </c>
      <c r="B46" s="297">
        <f>'10+_Assuntos_2026'!J$15</f>
        <v>187</v>
      </c>
      <c r="C46" s="298">
        <f t="shared" si="8"/>
        <v>-12.616822429906541</v>
      </c>
      <c r="E46" s="888">
        <v>46113</v>
      </c>
      <c r="F46" s="890">
        <f>'10+_Assuntos_2026'!J$16</f>
        <v>144</v>
      </c>
      <c r="G46" s="885">
        <f t="shared" si="9"/>
        <v>-13.77245508982036</v>
      </c>
    </row>
    <row r="47" spans="1:15" s="177" customFormat="1" ht="15">
      <c r="A47" s="888">
        <v>46143</v>
      </c>
      <c r="B47" s="297">
        <f>'10+_Assuntos_2026'!I$15</f>
        <v>162</v>
      </c>
      <c r="C47" s="298">
        <f t="shared" si="8"/>
        <v>-13.368983957219251</v>
      </c>
      <c r="E47" s="888">
        <v>46143</v>
      </c>
      <c r="F47" s="890">
        <f>'10+_Assuntos_2026'!I$16</f>
        <v>175</v>
      </c>
      <c r="G47" s="885">
        <f t="shared" si="9"/>
        <v>21.527777777777779</v>
      </c>
    </row>
    <row r="48" spans="1:15" s="177" customFormat="1" ht="15">
      <c r="A48" s="888">
        <v>46174</v>
      </c>
      <c r="B48" s="297">
        <f>'10+_Assuntos_2026'!H$15</f>
        <v>173</v>
      </c>
      <c r="C48" s="298">
        <f t="shared" si="8"/>
        <v>6.7901234567901234</v>
      </c>
      <c r="E48" s="888">
        <v>46174</v>
      </c>
      <c r="F48" s="890">
        <f>'10+_Assuntos_2026'!H$16</f>
        <v>139</v>
      </c>
      <c r="G48" s="885">
        <f t="shared" si="9"/>
        <v>-20.571428571428569</v>
      </c>
    </row>
    <row r="49" spans="1:7" s="177" customFormat="1" ht="15">
      <c r="A49" s="888">
        <v>46204</v>
      </c>
      <c r="B49" s="297">
        <f>'10+_Assuntos_2026'!G$15</f>
        <v>225</v>
      </c>
      <c r="C49" s="298">
        <f t="shared" si="8"/>
        <v>30.057803468208093</v>
      </c>
      <c r="E49" s="888">
        <v>46204</v>
      </c>
      <c r="F49" s="890">
        <f>'10+_Assuntos_2026'!G$16</f>
        <v>148</v>
      </c>
      <c r="G49" s="885">
        <f t="shared" si="9"/>
        <v>6.4748201438848918</v>
      </c>
    </row>
    <row r="50" spans="1:7" s="177" customFormat="1" ht="15">
      <c r="A50" s="888">
        <v>46235</v>
      </c>
      <c r="B50" s="297">
        <f>'10+_Assuntos_2026'!F$15</f>
        <v>184</v>
      </c>
      <c r="C50" s="298">
        <f>((B50-B49)/B49)*100</f>
        <v>-18.222222222222221</v>
      </c>
      <c r="E50" s="888">
        <v>46235</v>
      </c>
      <c r="F50" s="890">
        <f>'10+_Assuntos_2026'!F$16</f>
        <v>155</v>
      </c>
      <c r="G50" s="885">
        <f t="shared" si="9"/>
        <v>4.7297297297297298</v>
      </c>
    </row>
    <row r="51" spans="1:7" s="274" customFormat="1" ht="15">
      <c r="A51" s="1133">
        <v>46266</v>
      </c>
      <c r="B51" s="1136">
        <f>'10+_Assuntos_2026'!E$15</f>
        <v>150</v>
      </c>
      <c r="C51" s="1137">
        <f>((B51-B50)/B50)*100</f>
        <v>-18.478260869565215</v>
      </c>
      <c r="E51" s="1133">
        <v>46266</v>
      </c>
      <c r="F51" s="1138">
        <f>'10+_Assuntos_2026'!E$16</f>
        <v>140</v>
      </c>
      <c r="G51" s="1139">
        <f t="shared" si="9"/>
        <v>-9.67741935483871</v>
      </c>
    </row>
    <row r="52" spans="1:7" s="177" customFormat="1" ht="15">
      <c r="A52" s="879">
        <v>46296</v>
      </c>
      <c r="B52" s="834">
        <f>'10+_Assuntos_2026'!D$15</f>
        <v>0</v>
      </c>
      <c r="C52" s="835">
        <f>((B52-B51)/B51)*100</f>
        <v>-100</v>
      </c>
      <c r="E52" s="879">
        <v>46296</v>
      </c>
      <c r="F52" s="838">
        <f>'10+_Assuntos_2026'!D$16</f>
        <v>0</v>
      </c>
      <c r="G52" s="839">
        <f t="shared" si="9"/>
        <v>-100</v>
      </c>
    </row>
    <row r="53" spans="1:7" s="177" customFormat="1" ht="15">
      <c r="A53" s="879">
        <v>46327</v>
      </c>
      <c r="B53" s="834">
        <f>'10+_Assuntos_2026'!C$15</f>
        <v>0</v>
      </c>
      <c r="C53" s="835" t="e">
        <f>((B53-B52)/B52)*100</f>
        <v>#DIV/0!</v>
      </c>
      <c r="E53" s="879">
        <v>46327</v>
      </c>
      <c r="F53" s="838">
        <f>'10+_Assuntos_2026'!C$16</f>
        <v>0</v>
      </c>
      <c r="G53" s="839" t="e">
        <f t="shared" si="9"/>
        <v>#DIV/0!</v>
      </c>
    </row>
    <row r="54" spans="1:7" s="177" customFormat="1" ht="15.75" thickBot="1">
      <c r="A54" s="880">
        <v>46357</v>
      </c>
      <c r="B54" s="836">
        <f>'10+_Assuntos_2026'!B$15</f>
        <v>0</v>
      </c>
      <c r="C54" s="837" t="e">
        <f>((B54-B53)/B53)*100</f>
        <v>#DIV/0!</v>
      </c>
      <c r="E54" s="880">
        <v>46357</v>
      </c>
      <c r="F54" s="840">
        <f>'10+_Assuntos_2026'!B$16</f>
        <v>0</v>
      </c>
      <c r="G54" s="841" t="e">
        <f t="shared" si="9"/>
        <v>#DIV/0!</v>
      </c>
    </row>
    <row r="55" spans="1:7">
      <c r="B55" s="8"/>
      <c r="C55" s="8"/>
    </row>
    <row r="56" spans="1:7">
      <c r="B56" s="8"/>
      <c r="C56" s="8"/>
    </row>
    <row r="61" spans="1:7" ht="15">
      <c r="A61" s="1"/>
    </row>
    <row r="65" spans="17:17">
      <c r="Q65" s="68"/>
    </row>
  </sheetData>
  <mergeCells count="11">
    <mergeCell ref="I9:K9"/>
    <mergeCell ref="M9:O9"/>
    <mergeCell ref="A25:C25"/>
    <mergeCell ref="E25:G25"/>
    <mergeCell ref="I25:K25"/>
    <mergeCell ref="M25:O25"/>
    <mergeCell ref="A41:C41"/>
    <mergeCell ref="E41:G41"/>
    <mergeCell ref="A6:E6"/>
    <mergeCell ref="A9:C9"/>
    <mergeCell ref="E9:G9"/>
  </mergeCells>
  <printOptions horizontalCentered="1" verticalCentered="1"/>
  <pageMargins left="0.511811023622047" right="0.511811023622047" top="0.78740157480315021" bottom="0.78740157480315021" header="0.31496062992126012" footer="0.31496062992126012"/>
  <pageSetup paperSize="9" fitToWidth="0" fitToHeight="0" orientation="landscape" r:id="rId1"/>
  <ignoredErrors>
    <ignoredError sqref="C13:C22 G13:G22 K13:K22 O13:O22 C29:C38 G29:G38 K29:K38 O29:O38 C45:C54 G45:G46 G47:G54 O11 K11 G11 C27 G27 K27 O27 C43 G43" evalErro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9"/>
  <dimension ref="A1:Y29"/>
  <sheetViews>
    <sheetView zoomScale="80" zoomScaleNormal="80" workbookViewId="0">
      <selection activeCell="B4" sqref="B4"/>
    </sheetView>
  </sheetViews>
  <sheetFormatPr defaultRowHeight="15"/>
  <cols>
    <col min="1" max="1" width="53.5703125" style="221" customWidth="1"/>
    <col min="2" max="2" width="10.42578125" style="221" customWidth="1"/>
    <col min="3" max="9" width="9.140625" style="221" customWidth="1"/>
    <col min="10" max="10" width="39.28515625" style="221" customWidth="1"/>
    <col min="11" max="12" width="9.140625" style="221" customWidth="1"/>
    <col min="13" max="13" width="8.7109375" style="221" customWidth="1"/>
    <col min="14" max="14" width="7.7109375" style="221" customWidth="1"/>
    <col min="15" max="15" width="9.7109375" style="221" customWidth="1"/>
    <col min="16" max="16" width="8.42578125" style="221" customWidth="1"/>
    <col min="17" max="17" width="9.140625" style="221" customWidth="1"/>
    <col min="18" max="18" width="9.42578125" style="221" customWidth="1"/>
    <col min="19" max="19" width="9.85546875" style="221" customWidth="1"/>
    <col min="20" max="20" width="10.28515625" style="221" customWidth="1"/>
    <col min="21" max="21" width="8" style="221" customWidth="1"/>
    <col min="22" max="23" width="9.140625" style="221" customWidth="1"/>
    <col min="24" max="16384" width="9.140625" style="221"/>
  </cols>
  <sheetData>
    <row r="1" spans="1:2">
      <c r="A1" s="347" t="s">
        <v>3</v>
      </c>
    </row>
    <row r="2" spans="1:2">
      <c r="A2" s="347" t="s">
        <v>4</v>
      </c>
    </row>
    <row r="3" spans="1:2">
      <c r="A3" s="347"/>
    </row>
    <row r="4" spans="1:2">
      <c r="A4" s="347" t="s">
        <v>608</v>
      </c>
    </row>
    <row r="5" spans="1:2" ht="15.75" thickBot="1"/>
    <row r="6" spans="1:2" ht="15.75" thickBot="1">
      <c r="A6" s="541" t="s">
        <v>50</v>
      </c>
      <c r="B6" s="819">
        <v>46266</v>
      </c>
    </row>
    <row r="7" spans="1:2">
      <c r="A7" s="430" t="s">
        <v>260</v>
      </c>
      <c r="B7" s="878">
        <v>484</v>
      </c>
    </row>
    <row r="8" spans="1:2" s="968" customFormat="1">
      <c r="A8" s="614" t="s">
        <v>92</v>
      </c>
      <c r="B8" s="967">
        <v>317</v>
      </c>
    </row>
    <row r="9" spans="1:2">
      <c r="A9" s="349" t="s">
        <v>234</v>
      </c>
      <c r="B9" s="878">
        <v>310</v>
      </c>
    </row>
    <row r="10" spans="1:2">
      <c r="A10" s="349" t="s">
        <v>254</v>
      </c>
      <c r="B10" s="878">
        <v>260</v>
      </c>
    </row>
    <row r="11" spans="1:2">
      <c r="A11" s="349" t="s">
        <v>75</v>
      </c>
      <c r="B11" s="878">
        <v>255</v>
      </c>
    </row>
    <row r="12" spans="1:2">
      <c r="A12" s="349" t="s">
        <v>303</v>
      </c>
      <c r="B12" s="878">
        <v>219</v>
      </c>
    </row>
    <row r="13" spans="1:2">
      <c r="A13" s="383" t="s">
        <v>227</v>
      </c>
      <c r="B13" s="878">
        <v>209</v>
      </c>
    </row>
    <row r="14" spans="1:2">
      <c r="A14" s="383" t="s">
        <v>249</v>
      </c>
      <c r="B14" s="878">
        <v>175</v>
      </c>
    </row>
    <row r="15" spans="1:2">
      <c r="A15" s="349" t="s">
        <v>238</v>
      </c>
      <c r="B15" s="878">
        <v>171</v>
      </c>
    </row>
    <row r="16" spans="1:2" ht="15.75" thickBot="1">
      <c r="A16" s="349" t="s">
        <v>171</v>
      </c>
      <c r="B16" s="878">
        <v>166</v>
      </c>
    </row>
    <row r="17" spans="1:25" s="326" customFormat="1" ht="15.75" thickBot="1">
      <c r="A17" s="820" t="s">
        <v>8</v>
      </c>
      <c r="B17" s="821">
        <f>SUM(B7:B16)</f>
        <v>2566</v>
      </c>
    </row>
    <row r="18" spans="1:25" s="326" customFormat="1">
      <c r="A18" s="324"/>
      <c r="B18" s="325"/>
    </row>
    <row r="19" spans="1:25">
      <c r="A19" s="327"/>
    </row>
    <row r="20" spans="1:25">
      <c r="A20" s="327"/>
    </row>
    <row r="21" spans="1:25" ht="15" customHeight="1">
      <c r="A21" s="327"/>
    </row>
    <row r="22" spans="1:25" ht="15" customHeight="1">
      <c r="A22" s="327"/>
    </row>
    <row r="23" spans="1:25" ht="76.5" customHeight="1">
      <c r="A23" s="1171" t="s">
        <v>49</v>
      </c>
      <c r="B23" s="1171"/>
    </row>
    <row r="24" spans="1:25" s="193" customFormat="1">
      <c r="B24" s="193" t="str">
        <f>A7</f>
        <v>Qualidade de atendimento</v>
      </c>
      <c r="C24" s="193" t="str">
        <f>A8</f>
        <v>Buraco e Pavimentação</v>
      </c>
      <c r="D24" s="193" t="str">
        <f>A9</f>
        <v>Ônibus</v>
      </c>
      <c r="E24" s="193" t="str">
        <f>A10</f>
        <v>Processo Administrativo</v>
      </c>
      <c r="F24" s="193" t="str">
        <f>A11</f>
        <v>Árvore</v>
      </c>
      <c r="G24" s="193" t="str">
        <f>A12</f>
        <v>Veículos abandonados</v>
      </c>
      <c r="H24" s="193" t="str">
        <f>A13</f>
        <v>Multas de trânsito e guinchamentos</v>
      </c>
      <c r="I24" s="193" t="str">
        <f>A14</f>
        <v>Ponto viciado, entulho e caçamba de entulho</v>
      </c>
      <c r="J24" s="193" t="str">
        <f>A15</f>
        <v>Ouvidoria SUS</v>
      </c>
      <c r="K24" s="193" t="str">
        <f>A16</f>
        <v>Drenagem de água de chuva</v>
      </c>
      <c r="L24" s="193" t="s">
        <v>8</v>
      </c>
      <c r="N24" s="196"/>
      <c r="O24" s="196"/>
      <c r="P24" s="196"/>
      <c r="Q24" s="196"/>
      <c r="R24" s="196"/>
      <c r="S24" s="196"/>
      <c r="T24" s="570"/>
      <c r="U24" s="570"/>
      <c r="V24" s="196"/>
      <c r="W24" s="196"/>
      <c r="X24" s="196"/>
      <c r="Y24" s="196"/>
    </row>
    <row r="25" spans="1:25" s="193" customFormat="1">
      <c r="B25" s="193">
        <f>B7</f>
        <v>484</v>
      </c>
      <c r="C25" s="193">
        <f>B8</f>
        <v>317</v>
      </c>
      <c r="D25" s="193">
        <f>B9</f>
        <v>310</v>
      </c>
      <c r="E25" s="193">
        <f>B10</f>
        <v>260</v>
      </c>
      <c r="F25" s="193">
        <f>B11</f>
        <v>255</v>
      </c>
      <c r="G25" s="193">
        <f>B12</f>
        <v>219</v>
      </c>
      <c r="H25" s="193">
        <f>B13</f>
        <v>209</v>
      </c>
      <c r="I25" s="193">
        <f>B14</f>
        <v>175</v>
      </c>
      <c r="J25" s="193">
        <f>B15</f>
        <v>171</v>
      </c>
      <c r="K25" s="193">
        <f>B16</f>
        <v>166</v>
      </c>
      <c r="N25" s="196"/>
      <c r="O25" s="196"/>
      <c r="P25" s="196"/>
      <c r="Q25" s="196"/>
      <c r="R25" s="196"/>
      <c r="S25" s="196"/>
      <c r="T25" s="570"/>
      <c r="U25" s="570"/>
      <c r="V25" s="196"/>
      <c r="W25" s="196"/>
      <c r="X25" s="196"/>
      <c r="Y25" s="196"/>
    </row>
    <row r="26" spans="1:25" s="193" customFormat="1">
      <c r="K26" s="193">
        <f>K25</f>
        <v>166</v>
      </c>
      <c r="L26" s="568">
        <f>Assuntos!E276</f>
        <v>5742</v>
      </c>
      <c r="N26" s="196"/>
      <c r="O26" s="196"/>
      <c r="P26" s="196"/>
      <c r="Q26" s="196"/>
      <c r="R26" s="196"/>
      <c r="S26" s="196"/>
      <c r="T26" s="570"/>
      <c r="U26" s="570"/>
      <c r="V26" s="196"/>
      <c r="W26" s="196"/>
      <c r="X26" s="196"/>
      <c r="Y26" s="196"/>
    </row>
    <row r="27" spans="1:25" s="193" customFormat="1">
      <c r="N27" s="196"/>
      <c r="O27" s="196"/>
      <c r="P27" s="196"/>
      <c r="Q27" s="196"/>
      <c r="R27" s="196"/>
      <c r="S27" s="196"/>
      <c r="T27" s="570"/>
      <c r="U27" s="570"/>
      <c r="V27" s="196"/>
      <c r="W27" s="196"/>
      <c r="X27" s="196"/>
      <c r="Y27" s="196"/>
    </row>
    <row r="28" spans="1:25">
      <c r="N28" s="223"/>
      <c r="O28" s="223"/>
      <c r="P28" s="223"/>
      <c r="Q28" s="223"/>
      <c r="R28" s="223"/>
      <c r="S28" s="223"/>
      <c r="T28" s="822"/>
      <c r="U28" s="822"/>
      <c r="V28" s="223"/>
      <c r="W28" s="223"/>
      <c r="X28" s="223"/>
      <c r="Y28" s="223"/>
    </row>
    <row r="29" spans="1:25">
      <c r="N29" s="223"/>
      <c r="O29" s="223"/>
      <c r="P29" s="223"/>
      <c r="Q29" s="223"/>
      <c r="R29" s="223"/>
      <c r="S29" s="223"/>
      <c r="T29" s="822"/>
      <c r="U29" s="822"/>
      <c r="V29" s="223"/>
      <c r="W29" s="223"/>
      <c r="X29" s="223"/>
      <c r="Y29" s="223"/>
    </row>
  </sheetData>
  <sortState ref="A8:B16">
    <sortCondition descending="1" ref="B7"/>
  </sortState>
  <mergeCells count="1">
    <mergeCell ref="A23:B23"/>
  </mergeCells>
  <pageMargins left="0.511811024" right="0.511811024" top="0.78740157500000008" bottom="0.78740157500000008" header="0.31496062000000008" footer="0.31496062000000008"/>
  <pageSetup paperSize="9" fitToWidth="0" fitToHeight="0" orientation="portrait" r:id="rId1"/>
  <ignoredErrors>
    <ignoredError sqref="B17" formulaRange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0"/>
  <dimension ref="A1:P80"/>
  <sheetViews>
    <sheetView zoomScale="90" zoomScaleNormal="90" workbookViewId="0"/>
  </sheetViews>
  <sheetFormatPr defaultColWidth="5.5703125" defaultRowHeight="14.25"/>
  <cols>
    <col min="1" max="1" width="68.85546875" style="73" customWidth="1"/>
    <col min="2" max="2" width="7.5703125" style="74" bestFit="1" customWidth="1"/>
    <col min="3" max="3" width="7.7109375" style="74" bestFit="1" customWidth="1"/>
    <col min="4" max="4" width="7.140625" style="74" bestFit="1" customWidth="1"/>
    <col min="5" max="5" width="7" style="74" bestFit="1" customWidth="1"/>
    <col min="6" max="6" width="7.5703125" style="74" bestFit="1" customWidth="1"/>
    <col min="7" max="7" width="6.7109375" style="70" bestFit="1" customWidth="1"/>
    <col min="8" max="8" width="7" style="74" bestFit="1" customWidth="1"/>
    <col min="9" max="9" width="7.85546875" style="74" customWidth="1"/>
    <col min="10" max="10" width="7.140625" style="74" bestFit="1" customWidth="1"/>
    <col min="11" max="11" width="7.5703125" style="74" bestFit="1" customWidth="1"/>
    <col min="12" max="12" width="7.140625" style="75" bestFit="1" customWidth="1"/>
    <col min="13" max="13" width="7.85546875" style="74" customWidth="1"/>
    <col min="14" max="14" width="9.7109375" style="74" customWidth="1"/>
    <col min="15" max="236" width="9.140625" style="8" customWidth="1"/>
    <col min="237" max="237" width="58.28515625" style="8" customWidth="1"/>
    <col min="238" max="238" width="3.7109375" style="8" bestFit="1" customWidth="1"/>
    <col min="239" max="239" width="5.5703125" style="8" bestFit="1" customWidth="1"/>
    <col min="240" max="240" width="5.5703125" style="8" customWidth="1"/>
    <col min="241" max="16384" width="5.5703125" style="8"/>
  </cols>
  <sheetData>
    <row r="1" spans="1:16" customFormat="1" ht="15">
      <c r="A1" s="1" t="s">
        <v>3</v>
      </c>
      <c r="B1" s="83"/>
      <c r="C1" s="83"/>
      <c r="D1" s="83"/>
      <c r="E1" s="83"/>
      <c r="F1" s="83"/>
      <c r="G1" s="67"/>
      <c r="H1" s="83"/>
      <c r="I1" s="83"/>
      <c r="J1" s="83"/>
      <c r="K1" s="83"/>
      <c r="L1" s="181"/>
      <c r="M1" s="182"/>
      <c r="N1" s="182"/>
      <c r="O1" s="177"/>
      <c r="P1" s="177"/>
    </row>
    <row r="2" spans="1:16" customFormat="1" ht="15">
      <c r="A2" s="84" t="s">
        <v>4</v>
      </c>
      <c r="B2" s="5"/>
      <c r="C2" s="5"/>
      <c r="D2" s="5"/>
      <c r="E2" s="5"/>
      <c r="F2" s="5"/>
      <c r="G2" s="58"/>
      <c r="H2" s="5"/>
      <c r="I2" s="5"/>
      <c r="J2" s="5"/>
      <c r="K2" s="5"/>
      <c r="L2" s="181"/>
      <c r="M2" s="182"/>
      <c r="N2" s="182"/>
      <c r="O2" s="177"/>
      <c r="P2" s="177"/>
    </row>
    <row r="3" spans="1:16" customFormat="1" ht="15.75" thickBot="1">
      <c r="A3" s="73"/>
      <c r="B3" s="74"/>
      <c r="C3" s="74"/>
      <c r="D3" s="74"/>
      <c r="E3" s="74"/>
      <c r="F3" s="74"/>
      <c r="G3" s="70"/>
      <c r="H3" s="74"/>
      <c r="I3" s="74"/>
      <c r="J3" s="74"/>
      <c r="K3" s="74"/>
      <c r="L3" s="181"/>
      <c r="M3" s="182"/>
      <c r="N3" s="182"/>
      <c r="O3" s="177"/>
      <c r="P3" s="177"/>
    </row>
    <row r="4" spans="1:16" customFormat="1" ht="15.75" thickBot="1">
      <c r="A4" s="542" t="s">
        <v>317</v>
      </c>
      <c r="B4" s="371">
        <v>46357</v>
      </c>
      <c r="C4" s="372">
        <v>46327</v>
      </c>
      <c r="D4" s="373">
        <v>46296</v>
      </c>
      <c r="E4" s="372">
        <v>46266</v>
      </c>
      <c r="F4" s="372">
        <v>46235</v>
      </c>
      <c r="G4" s="372">
        <v>46204</v>
      </c>
      <c r="H4" s="372">
        <v>46174</v>
      </c>
      <c r="I4" s="374">
        <v>46143</v>
      </c>
      <c r="J4" s="372">
        <v>46113</v>
      </c>
      <c r="K4" s="371">
        <v>46082</v>
      </c>
      <c r="L4" s="375">
        <v>46054</v>
      </c>
      <c r="M4" s="376">
        <v>46023</v>
      </c>
      <c r="N4" s="850" t="s">
        <v>8</v>
      </c>
      <c r="O4" s="85" t="s">
        <v>9</v>
      </c>
      <c r="P4" s="43" t="s">
        <v>51</v>
      </c>
    </row>
    <row r="5" spans="1:16" s="596" customFormat="1" ht="15">
      <c r="A5" s="975" t="s">
        <v>318</v>
      </c>
      <c r="B5" s="976"/>
      <c r="C5" s="977"/>
      <c r="D5" s="978"/>
      <c r="E5" s="978">
        <v>145</v>
      </c>
      <c r="F5" s="978">
        <v>146</v>
      </c>
      <c r="G5" s="978">
        <v>165</v>
      </c>
      <c r="H5" s="1111">
        <v>112</v>
      </c>
      <c r="I5" s="978">
        <v>119</v>
      </c>
      <c r="J5" s="977">
        <v>130</v>
      </c>
      <c r="K5" s="977">
        <v>191</v>
      </c>
      <c r="L5" s="977">
        <v>131</v>
      </c>
      <c r="M5" s="977">
        <v>148</v>
      </c>
      <c r="N5" s="1112">
        <f t="shared" ref="N5:N37" si="0">SUM(B5:M5)</f>
        <v>1287</v>
      </c>
      <c r="O5" s="973">
        <f t="shared" ref="O5:O37" si="1">AVERAGE(B5:M5)</f>
        <v>143</v>
      </c>
      <c r="P5" s="974">
        <f t="shared" ref="P5:P37" si="2">(N5/$N$72)*100</f>
        <v>2.6126144414445505</v>
      </c>
    </row>
    <row r="6" spans="1:16" s="596" customFormat="1" ht="15">
      <c r="A6" s="969" t="s">
        <v>319</v>
      </c>
      <c r="B6" s="1113"/>
      <c r="C6" s="971"/>
      <c r="D6" s="977"/>
      <c r="E6" s="977">
        <v>1</v>
      </c>
      <c r="F6" s="977">
        <v>0</v>
      </c>
      <c r="G6" s="971">
        <v>1</v>
      </c>
      <c r="H6" s="1114">
        <v>3</v>
      </c>
      <c r="I6" s="971">
        <v>1</v>
      </c>
      <c r="J6" s="971">
        <v>0</v>
      </c>
      <c r="K6" s="971">
        <v>1</v>
      </c>
      <c r="L6" s="971">
        <v>2</v>
      </c>
      <c r="M6" s="971">
        <v>1</v>
      </c>
      <c r="N6" s="972">
        <f t="shared" si="0"/>
        <v>10</v>
      </c>
      <c r="O6" s="973">
        <f t="shared" si="1"/>
        <v>1.1111111111111112</v>
      </c>
      <c r="P6" s="974">
        <f t="shared" si="2"/>
        <v>2.0300034510058667E-2</v>
      </c>
    </row>
    <row r="7" spans="1:16" s="596" customFormat="1" ht="15">
      <c r="A7" s="969" t="s">
        <v>320</v>
      </c>
      <c r="B7" s="970"/>
      <c r="C7" s="971"/>
      <c r="D7" s="971"/>
      <c r="E7" s="971">
        <v>445</v>
      </c>
      <c r="F7" s="971">
        <v>504</v>
      </c>
      <c r="G7" s="971">
        <v>414</v>
      </c>
      <c r="H7" s="1114">
        <v>393</v>
      </c>
      <c r="I7" s="971">
        <v>349</v>
      </c>
      <c r="J7" s="971">
        <v>333</v>
      </c>
      <c r="K7" s="971">
        <v>405</v>
      </c>
      <c r="L7" s="971">
        <v>305</v>
      </c>
      <c r="M7" s="971">
        <v>343</v>
      </c>
      <c r="N7" s="972">
        <f t="shared" si="0"/>
        <v>3491</v>
      </c>
      <c r="O7" s="973">
        <f t="shared" si="1"/>
        <v>387.88888888888891</v>
      </c>
      <c r="P7" s="974">
        <f t="shared" si="2"/>
        <v>7.0867420474614811</v>
      </c>
    </row>
    <row r="8" spans="1:16" s="596" customFormat="1" ht="15">
      <c r="A8" s="969" t="s">
        <v>321</v>
      </c>
      <c r="B8" s="970"/>
      <c r="C8" s="971"/>
      <c r="D8" s="971"/>
      <c r="E8" s="971">
        <v>21</v>
      </c>
      <c r="F8" s="971">
        <v>18</v>
      </c>
      <c r="G8" s="971">
        <v>25</v>
      </c>
      <c r="H8" s="1114">
        <v>8</v>
      </c>
      <c r="I8" s="971">
        <v>9</v>
      </c>
      <c r="J8" s="971">
        <v>16</v>
      </c>
      <c r="K8" s="971">
        <v>23</v>
      </c>
      <c r="L8" s="971">
        <v>13</v>
      </c>
      <c r="M8" s="971">
        <v>8</v>
      </c>
      <c r="N8" s="972">
        <f t="shared" si="0"/>
        <v>141</v>
      </c>
      <c r="O8" s="973">
        <f t="shared" si="1"/>
        <v>15.666666666666666</v>
      </c>
      <c r="P8" s="974">
        <f t="shared" si="2"/>
        <v>0.2862304865918272</v>
      </c>
    </row>
    <row r="9" spans="1:16" s="596" customFormat="1" ht="15">
      <c r="A9" s="969" t="s">
        <v>322</v>
      </c>
      <c r="B9" s="970"/>
      <c r="C9" s="971"/>
      <c r="D9" s="971"/>
      <c r="E9" s="971">
        <v>31</v>
      </c>
      <c r="F9" s="971">
        <v>33</v>
      </c>
      <c r="G9" s="971">
        <v>24</v>
      </c>
      <c r="H9" s="1114">
        <v>27</v>
      </c>
      <c r="I9" s="971">
        <v>36</v>
      </c>
      <c r="J9" s="971">
        <v>39</v>
      </c>
      <c r="K9" s="971">
        <v>37</v>
      </c>
      <c r="L9" s="971">
        <v>48</v>
      </c>
      <c r="M9" s="971">
        <v>58</v>
      </c>
      <c r="N9" s="972">
        <f t="shared" si="0"/>
        <v>333</v>
      </c>
      <c r="O9" s="973">
        <f t="shared" si="1"/>
        <v>37</v>
      </c>
      <c r="P9" s="974">
        <f t="shared" si="2"/>
        <v>0.67599114918495362</v>
      </c>
    </row>
    <row r="10" spans="1:16" s="596" customFormat="1" ht="15">
      <c r="A10" s="1087" t="s">
        <v>582</v>
      </c>
      <c r="B10" s="970"/>
      <c r="C10" s="971"/>
      <c r="D10" s="971"/>
      <c r="E10" s="971">
        <v>542</v>
      </c>
      <c r="F10" s="971">
        <v>586</v>
      </c>
      <c r="G10" s="971">
        <v>504</v>
      </c>
      <c r="H10" s="971">
        <v>404</v>
      </c>
      <c r="I10" s="971">
        <v>389</v>
      </c>
      <c r="J10" s="971">
        <v>530</v>
      </c>
      <c r="K10" s="971">
        <v>571</v>
      </c>
      <c r="L10" s="971">
        <v>560</v>
      </c>
      <c r="M10" s="971">
        <v>556</v>
      </c>
      <c r="N10" s="972">
        <f t="shared" si="0"/>
        <v>4642</v>
      </c>
      <c r="O10" s="973">
        <f t="shared" si="1"/>
        <v>515.77777777777783</v>
      </c>
      <c r="P10" s="974">
        <f t="shared" si="2"/>
        <v>9.4232760195692329</v>
      </c>
    </row>
    <row r="11" spans="1:16" s="596" customFormat="1" ht="15">
      <c r="A11" s="969" t="s">
        <v>563</v>
      </c>
      <c r="B11" s="970"/>
      <c r="C11" s="971"/>
      <c r="D11" s="971"/>
      <c r="E11" s="971">
        <v>93</v>
      </c>
      <c r="F11" s="971">
        <v>108</v>
      </c>
      <c r="G11" s="971">
        <v>170</v>
      </c>
      <c r="H11" s="1114">
        <v>130</v>
      </c>
      <c r="I11" s="971">
        <v>179</v>
      </c>
      <c r="J11" s="971">
        <v>142</v>
      </c>
      <c r="K11" s="971">
        <v>154</v>
      </c>
      <c r="L11" s="971">
        <v>80</v>
      </c>
      <c r="M11" s="971">
        <v>143</v>
      </c>
      <c r="N11" s="972">
        <f t="shared" si="0"/>
        <v>1199</v>
      </c>
      <c r="O11" s="973">
        <f t="shared" si="1"/>
        <v>133.22222222222223</v>
      </c>
      <c r="P11" s="974">
        <f t="shared" si="2"/>
        <v>2.4339741377560342</v>
      </c>
    </row>
    <row r="12" spans="1:16" s="596" customFormat="1" ht="15">
      <c r="A12" s="969" t="s">
        <v>229</v>
      </c>
      <c r="B12" s="970"/>
      <c r="C12" s="971"/>
      <c r="D12" s="971"/>
      <c r="E12" s="971">
        <v>2</v>
      </c>
      <c r="F12" s="971">
        <v>3</v>
      </c>
      <c r="G12" s="971">
        <v>2</v>
      </c>
      <c r="H12" s="1114">
        <v>10</v>
      </c>
      <c r="I12" s="971">
        <v>2</v>
      </c>
      <c r="J12" s="971">
        <v>1</v>
      </c>
      <c r="K12" s="971">
        <v>0</v>
      </c>
      <c r="L12" s="971">
        <v>0</v>
      </c>
      <c r="M12" s="971">
        <v>0</v>
      </c>
      <c r="N12" s="972">
        <f t="shared" si="0"/>
        <v>20</v>
      </c>
      <c r="O12" s="973">
        <f t="shared" si="1"/>
        <v>2.2222222222222223</v>
      </c>
      <c r="P12" s="974">
        <f t="shared" si="2"/>
        <v>4.0600069020117334E-2</v>
      </c>
    </row>
    <row r="13" spans="1:16" s="596" customFormat="1" ht="15">
      <c r="A13" s="969" t="s">
        <v>323</v>
      </c>
      <c r="B13" s="970"/>
      <c r="C13" s="971"/>
      <c r="D13" s="971"/>
      <c r="E13" s="971">
        <v>79</v>
      </c>
      <c r="F13" s="971">
        <v>70</v>
      </c>
      <c r="G13" s="971">
        <v>71</v>
      </c>
      <c r="H13" s="971">
        <v>64</v>
      </c>
      <c r="I13" s="971">
        <v>41</v>
      </c>
      <c r="J13" s="971">
        <v>46</v>
      </c>
      <c r="K13" s="971">
        <v>72</v>
      </c>
      <c r="L13" s="971">
        <v>59</v>
      </c>
      <c r="M13" s="971">
        <v>61</v>
      </c>
      <c r="N13" s="972">
        <f t="shared" si="0"/>
        <v>563</v>
      </c>
      <c r="O13" s="973">
        <f t="shared" si="1"/>
        <v>62.555555555555557</v>
      </c>
      <c r="P13" s="974">
        <f t="shared" si="2"/>
        <v>1.1428919429163029</v>
      </c>
    </row>
    <row r="14" spans="1:16" s="596" customFormat="1" ht="15">
      <c r="A14" s="969" t="s">
        <v>324</v>
      </c>
      <c r="B14" s="970"/>
      <c r="C14" s="971"/>
      <c r="D14" s="971"/>
      <c r="E14" s="971">
        <v>0</v>
      </c>
      <c r="F14" s="971">
        <v>0</v>
      </c>
      <c r="G14" s="971">
        <v>0</v>
      </c>
      <c r="H14" s="971">
        <v>0</v>
      </c>
      <c r="I14" s="971">
        <v>0</v>
      </c>
      <c r="J14" s="971">
        <v>0</v>
      </c>
      <c r="K14" s="971">
        <v>0</v>
      </c>
      <c r="L14" s="971">
        <v>0</v>
      </c>
      <c r="M14" s="971">
        <v>0</v>
      </c>
      <c r="N14" s="972">
        <f t="shared" si="0"/>
        <v>0</v>
      </c>
      <c r="O14" s="973">
        <f t="shared" si="1"/>
        <v>0</v>
      </c>
      <c r="P14" s="974">
        <f t="shared" si="2"/>
        <v>0</v>
      </c>
    </row>
    <row r="15" spans="1:16" s="596" customFormat="1" ht="15">
      <c r="A15" s="969" t="s">
        <v>325</v>
      </c>
      <c r="B15" s="970"/>
      <c r="C15" s="971"/>
      <c r="D15" s="971"/>
      <c r="E15" s="971">
        <v>510</v>
      </c>
      <c r="F15" s="971">
        <v>454</v>
      </c>
      <c r="G15" s="971">
        <v>359</v>
      </c>
      <c r="H15" s="971">
        <v>324</v>
      </c>
      <c r="I15" s="971">
        <v>327</v>
      </c>
      <c r="J15" s="971">
        <v>369</v>
      </c>
      <c r="K15" s="971">
        <v>395</v>
      </c>
      <c r="L15" s="971">
        <v>339</v>
      </c>
      <c r="M15" s="971">
        <v>265</v>
      </c>
      <c r="N15" s="972">
        <f t="shared" si="0"/>
        <v>3342</v>
      </c>
      <c r="O15" s="973">
        <f t="shared" si="1"/>
        <v>371.33333333333331</v>
      </c>
      <c r="P15" s="974">
        <f t="shared" si="2"/>
        <v>6.7842715332616068</v>
      </c>
    </row>
    <row r="16" spans="1:16" s="596" customFormat="1" ht="15">
      <c r="A16" s="969" t="s">
        <v>326</v>
      </c>
      <c r="B16" s="970"/>
      <c r="C16" s="971"/>
      <c r="D16" s="971"/>
      <c r="E16" s="971">
        <v>0</v>
      </c>
      <c r="F16" s="971">
        <v>0</v>
      </c>
      <c r="G16" s="971">
        <v>0</v>
      </c>
      <c r="H16" s="1114">
        <v>0</v>
      </c>
      <c r="I16" s="971">
        <v>0</v>
      </c>
      <c r="J16" s="971">
        <v>0</v>
      </c>
      <c r="K16" s="971">
        <v>0</v>
      </c>
      <c r="L16" s="971">
        <v>0</v>
      </c>
      <c r="M16" s="971">
        <v>0</v>
      </c>
      <c r="N16" s="972">
        <f t="shared" si="0"/>
        <v>0</v>
      </c>
      <c r="O16" s="973">
        <f t="shared" si="1"/>
        <v>0</v>
      </c>
      <c r="P16" s="974">
        <f t="shared" si="2"/>
        <v>0</v>
      </c>
    </row>
    <row r="17" spans="1:16" s="596" customFormat="1" ht="15" customHeight="1">
      <c r="A17" s="969" t="s">
        <v>327</v>
      </c>
      <c r="B17" s="970"/>
      <c r="C17" s="971"/>
      <c r="D17" s="971"/>
      <c r="E17" s="971">
        <v>0</v>
      </c>
      <c r="F17" s="971">
        <v>0</v>
      </c>
      <c r="G17" s="971">
        <v>0</v>
      </c>
      <c r="H17" s="971">
        <v>0</v>
      </c>
      <c r="I17" s="971">
        <v>0</v>
      </c>
      <c r="J17" s="971">
        <v>0</v>
      </c>
      <c r="K17" s="971">
        <v>0</v>
      </c>
      <c r="L17" s="971">
        <v>0</v>
      </c>
      <c r="M17" s="971">
        <v>0</v>
      </c>
      <c r="N17" s="972">
        <f t="shared" si="0"/>
        <v>0</v>
      </c>
      <c r="O17" s="973">
        <f t="shared" si="1"/>
        <v>0</v>
      </c>
      <c r="P17" s="974">
        <f t="shared" si="2"/>
        <v>0</v>
      </c>
    </row>
    <row r="18" spans="1:16" s="596" customFormat="1" ht="15">
      <c r="A18" s="969" t="s">
        <v>328</v>
      </c>
      <c r="B18" s="970"/>
      <c r="C18" s="971"/>
      <c r="D18" s="971"/>
      <c r="E18" s="971">
        <v>1</v>
      </c>
      <c r="F18" s="971">
        <v>6</v>
      </c>
      <c r="G18" s="971">
        <v>2</v>
      </c>
      <c r="H18" s="971">
        <v>1</v>
      </c>
      <c r="I18" s="971">
        <v>5</v>
      </c>
      <c r="J18" s="971">
        <v>7</v>
      </c>
      <c r="K18" s="971">
        <v>6</v>
      </c>
      <c r="L18" s="971">
        <v>6</v>
      </c>
      <c r="M18" s="971">
        <v>8</v>
      </c>
      <c r="N18" s="972">
        <f t="shared" si="0"/>
        <v>42</v>
      </c>
      <c r="O18" s="973">
        <f t="shared" si="1"/>
        <v>4.666666666666667</v>
      </c>
      <c r="P18" s="974">
        <f t="shared" si="2"/>
        <v>8.5260144942246402E-2</v>
      </c>
    </row>
    <row r="19" spans="1:16" s="596" customFormat="1" ht="15">
      <c r="A19" s="969" t="s">
        <v>329</v>
      </c>
      <c r="B19" s="970"/>
      <c r="C19" s="971"/>
      <c r="D19" s="971"/>
      <c r="E19" s="971">
        <v>381</v>
      </c>
      <c r="F19" s="971">
        <v>382</v>
      </c>
      <c r="G19" s="971">
        <v>472</v>
      </c>
      <c r="H19" s="971">
        <v>300</v>
      </c>
      <c r="I19" s="971">
        <v>309</v>
      </c>
      <c r="J19" s="971">
        <v>293</v>
      </c>
      <c r="K19" s="971">
        <v>351</v>
      </c>
      <c r="L19" s="971">
        <v>355</v>
      </c>
      <c r="M19" s="971">
        <v>343</v>
      </c>
      <c r="N19" s="972">
        <f t="shared" si="0"/>
        <v>3186</v>
      </c>
      <c r="O19" s="973">
        <f t="shared" si="1"/>
        <v>354</v>
      </c>
      <c r="P19" s="974">
        <f t="shared" si="2"/>
        <v>6.4675909949046915</v>
      </c>
    </row>
    <row r="20" spans="1:16" s="596" customFormat="1" ht="15">
      <c r="A20" s="969" t="s">
        <v>330</v>
      </c>
      <c r="B20" s="970"/>
      <c r="C20" s="971"/>
      <c r="D20" s="971"/>
      <c r="E20" s="971">
        <v>1</v>
      </c>
      <c r="F20" s="971">
        <v>3</v>
      </c>
      <c r="G20" s="971">
        <v>3</v>
      </c>
      <c r="H20" s="971">
        <v>3</v>
      </c>
      <c r="I20" s="971">
        <v>0</v>
      </c>
      <c r="J20" s="971">
        <v>6</v>
      </c>
      <c r="K20" s="971">
        <v>6</v>
      </c>
      <c r="L20" s="971">
        <v>4</v>
      </c>
      <c r="M20" s="971">
        <v>1</v>
      </c>
      <c r="N20" s="972">
        <f t="shared" si="0"/>
        <v>27</v>
      </c>
      <c r="O20" s="973">
        <f t="shared" si="1"/>
        <v>3</v>
      </c>
      <c r="P20" s="974">
        <f t="shared" si="2"/>
        <v>5.4810093177158396E-2</v>
      </c>
    </row>
    <row r="21" spans="1:16" s="596" customFormat="1" ht="15">
      <c r="A21" s="969" t="s">
        <v>331</v>
      </c>
      <c r="B21" s="970"/>
      <c r="C21" s="971"/>
      <c r="D21" s="971"/>
      <c r="E21" s="971">
        <v>928</v>
      </c>
      <c r="F21" s="971">
        <v>912</v>
      </c>
      <c r="G21" s="971">
        <v>848</v>
      </c>
      <c r="H21" s="971">
        <v>718</v>
      </c>
      <c r="I21" s="971">
        <v>764</v>
      </c>
      <c r="J21" s="971">
        <v>749</v>
      </c>
      <c r="K21" s="971">
        <v>803</v>
      </c>
      <c r="L21" s="971">
        <v>700</v>
      </c>
      <c r="M21" s="971">
        <v>821</v>
      </c>
      <c r="N21" s="972">
        <f t="shared" si="0"/>
        <v>7243</v>
      </c>
      <c r="O21" s="973">
        <f t="shared" si="1"/>
        <v>804.77777777777783</v>
      </c>
      <c r="P21" s="974">
        <f t="shared" si="2"/>
        <v>14.703314995635491</v>
      </c>
    </row>
    <row r="22" spans="1:16" s="596" customFormat="1" ht="15">
      <c r="A22" s="969" t="s">
        <v>41</v>
      </c>
      <c r="B22" s="970"/>
      <c r="C22" s="971"/>
      <c r="D22" s="971"/>
      <c r="E22" s="971">
        <v>512</v>
      </c>
      <c r="F22" s="971">
        <v>495</v>
      </c>
      <c r="G22" s="971">
        <v>539</v>
      </c>
      <c r="H22" s="971">
        <v>425</v>
      </c>
      <c r="I22" s="971">
        <v>402</v>
      </c>
      <c r="J22" s="971">
        <v>441</v>
      </c>
      <c r="K22" s="971">
        <v>532</v>
      </c>
      <c r="L22" s="971">
        <v>283</v>
      </c>
      <c r="M22" s="971">
        <v>344</v>
      </c>
      <c r="N22" s="972">
        <f t="shared" si="0"/>
        <v>3973</v>
      </c>
      <c r="O22" s="973">
        <f t="shared" si="1"/>
        <v>441.44444444444446</v>
      </c>
      <c r="P22" s="974">
        <f t="shared" si="2"/>
        <v>8.0652037108463084</v>
      </c>
    </row>
    <row r="23" spans="1:16" s="596" customFormat="1" ht="15">
      <c r="A23" s="969" t="s">
        <v>332</v>
      </c>
      <c r="B23" s="970"/>
      <c r="C23" s="971"/>
      <c r="D23" s="971"/>
      <c r="E23" s="971">
        <v>157</v>
      </c>
      <c r="F23" s="971">
        <v>217</v>
      </c>
      <c r="G23" s="971">
        <v>316</v>
      </c>
      <c r="H23" s="971">
        <v>227</v>
      </c>
      <c r="I23" s="971">
        <v>292</v>
      </c>
      <c r="J23" s="971">
        <v>256</v>
      </c>
      <c r="K23" s="971">
        <v>276</v>
      </c>
      <c r="L23" s="971">
        <v>222</v>
      </c>
      <c r="M23" s="971">
        <v>258</v>
      </c>
      <c r="N23" s="972">
        <f t="shared" si="0"/>
        <v>2221</v>
      </c>
      <c r="O23" s="973">
        <f t="shared" si="1"/>
        <v>246.77777777777777</v>
      </c>
      <c r="P23" s="974">
        <f t="shared" si="2"/>
        <v>4.5086376646840298</v>
      </c>
    </row>
    <row r="24" spans="1:16" s="596" customFormat="1" ht="15">
      <c r="A24" s="1087" t="s">
        <v>333</v>
      </c>
      <c r="B24" s="970"/>
      <c r="C24" s="971"/>
      <c r="D24" s="971"/>
      <c r="E24" s="971">
        <v>15</v>
      </c>
      <c r="F24" s="971">
        <v>20</v>
      </c>
      <c r="G24" s="971">
        <v>20</v>
      </c>
      <c r="H24" s="971">
        <v>32</v>
      </c>
      <c r="I24" s="971">
        <v>12</v>
      </c>
      <c r="J24" s="971">
        <v>9</v>
      </c>
      <c r="K24" s="971">
        <v>11</v>
      </c>
      <c r="L24" s="971">
        <v>12</v>
      </c>
      <c r="M24" s="971">
        <v>10</v>
      </c>
      <c r="N24" s="972">
        <f t="shared" si="0"/>
        <v>141</v>
      </c>
      <c r="O24" s="973">
        <f t="shared" si="1"/>
        <v>15.666666666666666</v>
      </c>
      <c r="P24" s="974">
        <f t="shared" si="2"/>
        <v>0.2862304865918272</v>
      </c>
    </row>
    <row r="25" spans="1:16" s="596" customFormat="1" ht="15">
      <c r="A25" s="1087" t="s">
        <v>334</v>
      </c>
      <c r="B25" s="970"/>
      <c r="C25" s="971"/>
      <c r="D25" s="971"/>
      <c r="E25" s="971">
        <v>16</v>
      </c>
      <c r="F25" s="971">
        <v>24</v>
      </c>
      <c r="G25" s="971">
        <v>10</v>
      </c>
      <c r="H25" s="971">
        <v>9</v>
      </c>
      <c r="I25" s="971">
        <v>17</v>
      </c>
      <c r="J25" s="971">
        <v>19</v>
      </c>
      <c r="K25" s="971">
        <v>22</v>
      </c>
      <c r="L25" s="971">
        <v>21</v>
      </c>
      <c r="M25" s="971">
        <v>16</v>
      </c>
      <c r="N25" s="972">
        <f t="shared" si="0"/>
        <v>154</v>
      </c>
      <c r="O25" s="973">
        <f t="shared" si="1"/>
        <v>17.111111111111111</v>
      </c>
      <c r="P25" s="974">
        <f t="shared" si="2"/>
        <v>0.31262053145490348</v>
      </c>
    </row>
    <row r="26" spans="1:16" s="596" customFormat="1" ht="15">
      <c r="A26" s="1087" t="s">
        <v>335</v>
      </c>
      <c r="B26" s="970"/>
      <c r="C26" s="971"/>
      <c r="D26" s="971"/>
      <c r="E26" s="971">
        <v>37</v>
      </c>
      <c r="F26" s="971">
        <v>50</v>
      </c>
      <c r="G26" s="971">
        <v>60</v>
      </c>
      <c r="H26" s="1114">
        <v>39</v>
      </c>
      <c r="I26" s="971">
        <v>44</v>
      </c>
      <c r="J26" s="971">
        <v>21</v>
      </c>
      <c r="K26" s="971">
        <v>50</v>
      </c>
      <c r="L26" s="971">
        <v>42</v>
      </c>
      <c r="M26" s="971">
        <v>24</v>
      </c>
      <c r="N26" s="972">
        <f t="shared" si="0"/>
        <v>367</v>
      </c>
      <c r="O26" s="973">
        <f t="shared" si="1"/>
        <v>40.777777777777779</v>
      </c>
      <c r="P26" s="974">
        <f t="shared" si="2"/>
        <v>0.74501126651915317</v>
      </c>
    </row>
    <row r="27" spans="1:16" s="596" customFormat="1" ht="15">
      <c r="A27" s="1087" t="s">
        <v>336</v>
      </c>
      <c r="B27" s="970"/>
      <c r="C27" s="971"/>
      <c r="D27" s="971"/>
      <c r="E27" s="971">
        <v>285</v>
      </c>
      <c r="F27" s="971">
        <v>299</v>
      </c>
      <c r="G27" s="971">
        <v>286</v>
      </c>
      <c r="H27" s="971">
        <v>228</v>
      </c>
      <c r="I27" s="971">
        <v>390</v>
      </c>
      <c r="J27" s="971">
        <v>303</v>
      </c>
      <c r="K27" s="971">
        <v>456</v>
      </c>
      <c r="L27" s="971">
        <v>612</v>
      </c>
      <c r="M27" s="971">
        <v>458</v>
      </c>
      <c r="N27" s="972">
        <f t="shared" si="0"/>
        <v>3317</v>
      </c>
      <c r="O27" s="973">
        <f t="shared" si="1"/>
        <v>368.55555555555554</v>
      </c>
      <c r="P27" s="974">
        <f t="shared" si="2"/>
        <v>6.7335214469864599</v>
      </c>
    </row>
    <row r="28" spans="1:16" s="596" customFormat="1" ht="15">
      <c r="A28" s="1087" t="s">
        <v>337</v>
      </c>
      <c r="B28" s="970"/>
      <c r="C28" s="971"/>
      <c r="D28" s="971"/>
      <c r="E28" s="971">
        <v>17</v>
      </c>
      <c r="F28" s="971">
        <v>22</v>
      </c>
      <c r="G28" s="971">
        <v>21</v>
      </c>
      <c r="H28" s="971">
        <v>13</v>
      </c>
      <c r="I28" s="971">
        <v>24</v>
      </c>
      <c r="J28" s="971">
        <v>35</v>
      </c>
      <c r="K28" s="971">
        <v>60</v>
      </c>
      <c r="L28" s="971">
        <v>54</v>
      </c>
      <c r="M28" s="971">
        <v>109</v>
      </c>
      <c r="N28" s="972">
        <f t="shared" si="0"/>
        <v>355</v>
      </c>
      <c r="O28" s="973">
        <f t="shared" si="1"/>
        <v>39.444444444444443</v>
      </c>
      <c r="P28" s="974">
        <f t="shared" si="2"/>
        <v>0.72065122510708268</v>
      </c>
    </row>
    <row r="29" spans="1:16" s="596" customFormat="1" ht="15">
      <c r="A29" s="1087" t="s">
        <v>338</v>
      </c>
      <c r="B29" s="970"/>
      <c r="C29" s="971"/>
      <c r="D29" s="971"/>
      <c r="E29" s="971">
        <v>14</v>
      </c>
      <c r="F29" s="971">
        <v>32</v>
      </c>
      <c r="G29" s="971">
        <v>30</v>
      </c>
      <c r="H29" s="971">
        <v>35</v>
      </c>
      <c r="I29" s="971">
        <v>22</v>
      </c>
      <c r="J29" s="971">
        <v>23</v>
      </c>
      <c r="K29" s="971">
        <v>22</v>
      </c>
      <c r="L29" s="971">
        <v>20</v>
      </c>
      <c r="M29" s="971">
        <v>23</v>
      </c>
      <c r="N29" s="972">
        <f t="shared" si="0"/>
        <v>221</v>
      </c>
      <c r="O29" s="973">
        <f t="shared" si="1"/>
        <v>24.555555555555557</v>
      </c>
      <c r="P29" s="974">
        <f t="shared" si="2"/>
        <v>0.44863076267229651</v>
      </c>
    </row>
    <row r="30" spans="1:16" s="596" customFormat="1" ht="15">
      <c r="A30" s="1087" t="s">
        <v>339</v>
      </c>
      <c r="B30" s="970"/>
      <c r="C30" s="971"/>
      <c r="D30" s="971"/>
      <c r="E30" s="971">
        <v>16</v>
      </c>
      <c r="F30" s="971">
        <v>27</v>
      </c>
      <c r="G30" s="971">
        <v>31</v>
      </c>
      <c r="H30" s="971">
        <v>11</v>
      </c>
      <c r="I30" s="971">
        <v>9</v>
      </c>
      <c r="J30" s="971">
        <v>13</v>
      </c>
      <c r="K30" s="971">
        <v>11</v>
      </c>
      <c r="L30" s="971">
        <v>13</v>
      </c>
      <c r="M30" s="971">
        <v>20</v>
      </c>
      <c r="N30" s="972">
        <f t="shared" si="0"/>
        <v>151</v>
      </c>
      <c r="O30" s="973">
        <f t="shared" si="1"/>
        <v>16.777777777777779</v>
      </c>
      <c r="P30" s="974">
        <f t="shared" si="2"/>
        <v>0.30653052110188583</v>
      </c>
    </row>
    <row r="31" spans="1:16" s="596" customFormat="1" ht="15">
      <c r="A31" s="1087" t="s">
        <v>43</v>
      </c>
      <c r="B31" s="970"/>
      <c r="C31" s="971"/>
      <c r="D31" s="971"/>
      <c r="E31" s="971">
        <v>25</v>
      </c>
      <c r="F31" s="971">
        <v>30</v>
      </c>
      <c r="G31" s="971">
        <v>24</v>
      </c>
      <c r="H31" s="1114">
        <v>9</v>
      </c>
      <c r="I31" s="971">
        <v>23</v>
      </c>
      <c r="J31" s="971">
        <v>31</v>
      </c>
      <c r="K31" s="971">
        <v>41</v>
      </c>
      <c r="L31" s="971">
        <v>20</v>
      </c>
      <c r="M31" s="971">
        <v>24</v>
      </c>
      <c r="N31" s="972">
        <f t="shared" si="0"/>
        <v>227</v>
      </c>
      <c r="O31" s="973">
        <f t="shared" si="1"/>
        <v>25.222222222222221</v>
      </c>
      <c r="P31" s="974">
        <f t="shared" si="2"/>
        <v>0.46081078337833176</v>
      </c>
    </row>
    <row r="32" spans="1:16" s="596" customFormat="1" ht="15">
      <c r="A32" s="1087" t="s">
        <v>340</v>
      </c>
      <c r="B32" s="970"/>
      <c r="C32" s="971"/>
      <c r="D32" s="971"/>
      <c r="E32" s="971">
        <v>43</v>
      </c>
      <c r="F32" s="971">
        <v>43</v>
      </c>
      <c r="G32" s="971">
        <v>30</v>
      </c>
      <c r="H32" s="971">
        <v>29</v>
      </c>
      <c r="I32" s="971">
        <v>27</v>
      </c>
      <c r="J32" s="971">
        <v>44</v>
      </c>
      <c r="K32" s="971">
        <v>84</v>
      </c>
      <c r="L32" s="971">
        <v>24</v>
      </c>
      <c r="M32" s="971">
        <v>28</v>
      </c>
      <c r="N32" s="972">
        <f t="shared" si="0"/>
        <v>352</v>
      </c>
      <c r="O32" s="973">
        <f t="shared" si="1"/>
        <v>39.111111111111114</v>
      </c>
      <c r="P32" s="974">
        <f t="shared" si="2"/>
        <v>0.71456121475406509</v>
      </c>
    </row>
    <row r="33" spans="1:16" s="596" customFormat="1" ht="15" customHeight="1">
      <c r="A33" s="1087" t="s">
        <v>341</v>
      </c>
      <c r="B33" s="970"/>
      <c r="C33" s="971"/>
      <c r="D33" s="971"/>
      <c r="E33" s="971">
        <v>2</v>
      </c>
      <c r="F33" s="971">
        <v>1</v>
      </c>
      <c r="G33" s="971">
        <v>1</v>
      </c>
      <c r="H33" s="971">
        <v>0</v>
      </c>
      <c r="I33" s="971">
        <v>0</v>
      </c>
      <c r="J33" s="971">
        <v>0</v>
      </c>
      <c r="K33" s="971">
        <v>2</v>
      </c>
      <c r="L33" s="971">
        <v>1</v>
      </c>
      <c r="M33" s="971">
        <v>2</v>
      </c>
      <c r="N33" s="972">
        <f t="shared" si="0"/>
        <v>9</v>
      </c>
      <c r="O33" s="973">
        <f t="shared" si="1"/>
        <v>1</v>
      </c>
      <c r="P33" s="974">
        <f t="shared" si="2"/>
        <v>1.82700310590528E-2</v>
      </c>
    </row>
    <row r="34" spans="1:16" s="596" customFormat="1" ht="15" customHeight="1">
      <c r="A34" s="1087" t="s">
        <v>342</v>
      </c>
      <c r="B34" s="970"/>
      <c r="C34" s="971"/>
      <c r="D34" s="971"/>
      <c r="E34" s="971">
        <v>76</v>
      </c>
      <c r="F34" s="971">
        <v>88</v>
      </c>
      <c r="G34" s="971">
        <v>77</v>
      </c>
      <c r="H34" s="971">
        <v>56</v>
      </c>
      <c r="I34" s="971">
        <v>36</v>
      </c>
      <c r="J34" s="971">
        <v>42</v>
      </c>
      <c r="K34" s="971">
        <v>51</v>
      </c>
      <c r="L34" s="971">
        <v>60</v>
      </c>
      <c r="M34" s="971">
        <v>41</v>
      </c>
      <c r="N34" s="972">
        <f t="shared" si="0"/>
        <v>527</v>
      </c>
      <c r="O34" s="973">
        <f t="shared" si="1"/>
        <v>58.555555555555557</v>
      </c>
      <c r="P34" s="974">
        <f t="shared" si="2"/>
        <v>1.0698118186800918</v>
      </c>
    </row>
    <row r="35" spans="1:16" s="596" customFormat="1" ht="15" customHeight="1">
      <c r="A35" s="1115" t="s">
        <v>574</v>
      </c>
      <c r="B35" s="970"/>
      <c r="C35" s="971"/>
      <c r="D35" s="971"/>
      <c r="E35" s="971">
        <v>0</v>
      </c>
      <c r="F35" s="971">
        <v>0</v>
      </c>
      <c r="G35" s="971">
        <v>2</v>
      </c>
      <c r="H35" s="971">
        <v>0</v>
      </c>
      <c r="I35" s="971">
        <v>0</v>
      </c>
      <c r="J35" s="971">
        <v>0</v>
      </c>
      <c r="K35" s="971">
        <v>0</v>
      </c>
      <c r="L35" s="971">
        <v>0</v>
      </c>
      <c r="M35" s="971">
        <v>0</v>
      </c>
      <c r="N35" s="972">
        <f t="shared" si="0"/>
        <v>2</v>
      </c>
      <c r="O35" s="973">
        <f t="shared" si="1"/>
        <v>0.22222222222222221</v>
      </c>
      <c r="P35" s="974">
        <f t="shared" si="2"/>
        <v>4.0600069020117341E-3</v>
      </c>
    </row>
    <row r="36" spans="1:16" s="596" customFormat="1" ht="15" customHeight="1">
      <c r="A36" s="969" t="s">
        <v>343</v>
      </c>
      <c r="B36" s="970"/>
      <c r="C36" s="971"/>
      <c r="D36" s="971"/>
      <c r="E36" s="971">
        <v>54</v>
      </c>
      <c r="F36" s="971">
        <v>60</v>
      </c>
      <c r="G36" s="971">
        <v>43</v>
      </c>
      <c r="H36" s="971">
        <v>24</v>
      </c>
      <c r="I36" s="971">
        <v>29</v>
      </c>
      <c r="J36" s="971">
        <v>32</v>
      </c>
      <c r="K36" s="971">
        <v>57</v>
      </c>
      <c r="L36" s="971">
        <v>43</v>
      </c>
      <c r="M36" s="971">
        <v>45</v>
      </c>
      <c r="N36" s="972">
        <f t="shared" si="0"/>
        <v>387</v>
      </c>
      <c r="O36" s="973">
        <f t="shared" si="1"/>
        <v>43</v>
      </c>
      <c r="P36" s="974">
        <f t="shared" si="2"/>
        <v>0.78561133553927043</v>
      </c>
    </row>
    <row r="37" spans="1:16" s="596" customFormat="1" ht="15" customHeight="1">
      <c r="A37" s="969" t="s">
        <v>344</v>
      </c>
      <c r="B37" s="970"/>
      <c r="C37" s="971"/>
      <c r="D37" s="971"/>
      <c r="E37" s="971">
        <v>0</v>
      </c>
      <c r="F37" s="971">
        <v>1</v>
      </c>
      <c r="G37" s="971">
        <v>2</v>
      </c>
      <c r="H37" s="971">
        <v>0</v>
      </c>
      <c r="I37" s="971">
        <v>0</v>
      </c>
      <c r="J37" s="971">
        <v>0</v>
      </c>
      <c r="K37" s="971">
        <v>2</v>
      </c>
      <c r="L37" s="971">
        <v>16</v>
      </c>
      <c r="M37" s="971">
        <v>2</v>
      </c>
      <c r="N37" s="972">
        <f t="shared" si="0"/>
        <v>23</v>
      </c>
      <c r="O37" s="973">
        <f t="shared" si="1"/>
        <v>2.5555555555555554</v>
      </c>
      <c r="P37" s="974">
        <f t="shared" si="2"/>
        <v>4.6690079373134935E-2</v>
      </c>
    </row>
    <row r="38" spans="1:16" s="596" customFormat="1" ht="15" customHeight="1">
      <c r="A38" s="969" t="s">
        <v>345</v>
      </c>
      <c r="B38" s="970"/>
      <c r="C38" s="971"/>
      <c r="D38" s="971"/>
      <c r="E38" s="971">
        <v>60</v>
      </c>
      <c r="F38" s="971">
        <v>69</v>
      </c>
      <c r="G38" s="971">
        <v>82</v>
      </c>
      <c r="H38" s="971">
        <v>77</v>
      </c>
      <c r="I38" s="971">
        <v>56</v>
      </c>
      <c r="J38" s="971">
        <v>53</v>
      </c>
      <c r="K38" s="971">
        <v>73</v>
      </c>
      <c r="L38" s="971">
        <v>72</v>
      </c>
      <c r="M38" s="971">
        <v>81</v>
      </c>
      <c r="N38" s="972">
        <f t="shared" ref="N38:N69" si="3">SUM(B38:M38)</f>
        <v>623</v>
      </c>
      <c r="O38" s="973">
        <f t="shared" ref="O38:O71" si="4">AVERAGE(B38:M38)</f>
        <v>69.222222222222229</v>
      </c>
      <c r="P38" s="974">
        <f t="shared" ref="P38:P71" si="5">(N38/$N$72)*100</f>
        <v>1.264692149976655</v>
      </c>
    </row>
    <row r="39" spans="1:16" s="596" customFormat="1" ht="15" customHeight="1">
      <c r="A39" s="969" t="s">
        <v>346</v>
      </c>
      <c r="B39" s="970"/>
      <c r="C39" s="971"/>
      <c r="D39" s="971"/>
      <c r="E39" s="971">
        <v>47</v>
      </c>
      <c r="F39" s="971">
        <v>57</v>
      </c>
      <c r="G39" s="971">
        <v>79</v>
      </c>
      <c r="H39" s="971">
        <v>39</v>
      </c>
      <c r="I39" s="971">
        <v>48</v>
      </c>
      <c r="J39" s="971">
        <v>44</v>
      </c>
      <c r="K39" s="971">
        <v>59</v>
      </c>
      <c r="L39" s="971">
        <v>50</v>
      </c>
      <c r="M39" s="971">
        <v>88</v>
      </c>
      <c r="N39" s="972">
        <f t="shared" si="3"/>
        <v>511</v>
      </c>
      <c r="O39" s="973">
        <f t="shared" si="4"/>
        <v>56.777777777777779</v>
      </c>
      <c r="P39" s="974">
        <f t="shared" si="5"/>
        <v>1.037331763463998</v>
      </c>
    </row>
    <row r="40" spans="1:16" s="596" customFormat="1" ht="15" customHeight="1">
      <c r="A40" s="969" t="s">
        <v>347</v>
      </c>
      <c r="B40" s="970"/>
      <c r="C40" s="971"/>
      <c r="D40" s="971"/>
      <c r="E40" s="971">
        <v>23</v>
      </c>
      <c r="F40" s="971">
        <v>25</v>
      </c>
      <c r="G40" s="971">
        <v>31</v>
      </c>
      <c r="H40" s="971">
        <v>30</v>
      </c>
      <c r="I40" s="971">
        <v>22</v>
      </c>
      <c r="J40" s="971">
        <v>13</v>
      </c>
      <c r="K40" s="971">
        <v>42</v>
      </c>
      <c r="L40" s="971">
        <v>22</v>
      </c>
      <c r="M40" s="971">
        <v>24</v>
      </c>
      <c r="N40" s="972">
        <f t="shared" si="3"/>
        <v>232</v>
      </c>
      <c r="O40" s="973">
        <f t="shared" si="4"/>
        <v>25.777777777777779</v>
      </c>
      <c r="P40" s="974">
        <f t="shared" si="5"/>
        <v>0.47096080063336104</v>
      </c>
    </row>
    <row r="41" spans="1:16" s="596" customFormat="1" ht="15" customHeight="1">
      <c r="A41" s="969" t="s">
        <v>348</v>
      </c>
      <c r="B41" s="970"/>
      <c r="C41" s="971"/>
      <c r="D41" s="971"/>
      <c r="E41" s="971">
        <v>83</v>
      </c>
      <c r="F41" s="971">
        <v>88</v>
      </c>
      <c r="G41" s="971">
        <v>94</v>
      </c>
      <c r="H41" s="971">
        <v>118</v>
      </c>
      <c r="I41" s="971">
        <v>44</v>
      </c>
      <c r="J41" s="971">
        <v>102</v>
      </c>
      <c r="K41" s="971">
        <v>85</v>
      </c>
      <c r="L41" s="971">
        <v>65</v>
      </c>
      <c r="M41" s="971">
        <v>82</v>
      </c>
      <c r="N41" s="972">
        <f t="shared" si="3"/>
        <v>761</v>
      </c>
      <c r="O41" s="973">
        <f t="shared" si="4"/>
        <v>84.555555555555557</v>
      </c>
      <c r="P41" s="974">
        <f t="shared" si="5"/>
        <v>1.5448326262154646</v>
      </c>
    </row>
    <row r="42" spans="1:16" s="596" customFormat="1" ht="15" customHeight="1">
      <c r="A42" s="969" t="s">
        <v>349</v>
      </c>
      <c r="B42" s="970"/>
      <c r="C42" s="971"/>
      <c r="D42" s="971"/>
      <c r="E42" s="971">
        <v>42</v>
      </c>
      <c r="F42" s="971">
        <v>42</v>
      </c>
      <c r="G42" s="971">
        <v>37</v>
      </c>
      <c r="H42" s="971">
        <v>29</v>
      </c>
      <c r="I42" s="971">
        <v>39</v>
      </c>
      <c r="J42" s="971">
        <v>37</v>
      </c>
      <c r="K42" s="971">
        <v>45</v>
      </c>
      <c r="L42" s="971">
        <v>25</v>
      </c>
      <c r="M42" s="971">
        <v>26</v>
      </c>
      <c r="N42" s="972">
        <f t="shared" si="3"/>
        <v>322</v>
      </c>
      <c r="O42" s="973">
        <f t="shared" si="4"/>
        <v>35.777777777777779</v>
      </c>
      <c r="P42" s="974">
        <f t="shared" si="5"/>
        <v>0.65366111122388904</v>
      </c>
    </row>
    <row r="43" spans="1:16" s="596" customFormat="1" ht="15" customHeight="1">
      <c r="A43" s="969" t="s">
        <v>350</v>
      </c>
      <c r="B43" s="970"/>
      <c r="C43" s="971"/>
      <c r="D43" s="971"/>
      <c r="E43" s="971">
        <v>65</v>
      </c>
      <c r="F43" s="971">
        <v>48</v>
      </c>
      <c r="G43" s="971">
        <v>45</v>
      </c>
      <c r="H43" s="971">
        <v>46</v>
      </c>
      <c r="I43" s="971">
        <v>47</v>
      </c>
      <c r="J43" s="971">
        <v>40</v>
      </c>
      <c r="K43" s="971">
        <v>57</v>
      </c>
      <c r="L43" s="971">
        <v>37</v>
      </c>
      <c r="M43" s="971">
        <v>41</v>
      </c>
      <c r="N43" s="972">
        <f t="shared" si="3"/>
        <v>426</v>
      </c>
      <c r="O43" s="973">
        <f t="shared" si="4"/>
        <v>47.333333333333336</v>
      </c>
      <c r="P43" s="974">
        <f t="shared" si="5"/>
        <v>0.86478147012849926</v>
      </c>
    </row>
    <row r="44" spans="1:16" s="596" customFormat="1" ht="15" customHeight="1">
      <c r="A44" s="969" t="s">
        <v>351</v>
      </c>
      <c r="B44" s="970"/>
      <c r="C44" s="971"/>
      <c r="D44" s="971"/>
      <c r="E44" s="971">
        <v>28</v>
      </c>
      <c r="F44" s="971">
        <v>34</v>
      </c>
      <c r="G44" s="971">
        <v>39</v>
      </c>
      <c r="H44" s="971">
        <v>38</v>
      </c>
      <c r="I44" s="971">
        <v>32</v>
      </c>
      <c r="J44" s="971">
        <v>20</v>
      </c>
      <c r="K44" s="971">
        <v>33</v>
      </c>
      <c r="L44" s="971">
        <v>25</v>
      </c>
      <c r="M44" s="971">
        <v>36</v>
      </c>
      <c r="N44" s="972">
        <f t="shared" si="3"/>
        <v>285</v>
      </c>
      <c r="O44" s="973">
        <f t="shared" si="4"/>
        <v>31.666666666666668</v>
      </c>
      <c r="P44" s="974">
        <f t="shared" si="5"/>
        <v>0.578550983536672</v>
      </c>
    </row>
    <row r="45" spans="1:16" s="596" customFormat="1" ht="15" customHeight="1">
      <c r="A45" s="969" t="s">
        <v>352</v>
      </c>
      <c r="B45" s="970"/>
      <c r="C45" s="971"/>
      <c r="D45" s="971"/>
      <c r="E45" s="971">
        <v>33</v>
      </c>
      <c r="F45" s="971">
        <v>42</v>
      </c>
      <c r="G45" s="971">
        <v>41</v>
      </c>
      <c r="H45" s="971">
        <v>39</v>
      </c>
      <c r="I45" s="971">
        <v>38</v>
      </c>
      <c r="J45" s="971">
        <v>28</v>
      </c>
      <c r="K45" s="971">
        <v>38</v>
      </c>
      <c r="L45" s="971">
        <v>38</v>
      </c>
      <c r="M45" s="971">
        <v>25</v>
      </c>
      <c r="N45" s="972">
        <f t="shared" si="3"/>
        <v>322</v>
      </c>
      <c r="O45" s="973">
        <f t="shared" si="4"/>
        <v>35.777777777777779</v>
      </c>
      <c r="P45" s="974">
        <f t="shared" si="5"/>
        <v>0.65366111122388904</v>
      </c>
    </row>
    <row r="46" spans="1:16" s="596" customFormat="1" ht="15" customHeight="1">
      <c r="A46" s="969" t="s">
        <v>353</v>
      </c>
      <c r="B46" s="970"/>
      <c r="C46" s="971"/>
      <c r="D46" s="971"/>
      <c r="E46" s="971">
        <v>13</v>
      </c>
      <c r="F46" s="971">
        <v>12</v>
      </c>
      <c r="G46" s="971">
        <v>3</v>
      </c>
      <c r="H46" s="971">
        <v>2</v>
      </c>
      <c r="I46" s="971">
        <v>3</v>
      </c>
      <c r="J46" s="971">
        <v>4</v>
      </c>
      <c r="K46" s="971">
        <v>7</v>
      </c>
      <c r="L46" s="971">
        <v>4</v>
      </c>
      <c r="M46" s="971">
        <v>9</v>
      </c>
      <c r="N46" s="972">
        <f t="shared" si="3"/>
        <v>57</v>
      </c>
      <c r="O46" s="973">
        <f t="shared" si="4"/>
        <v>6.333333333333333</v>
      </c>
      <c r="P46" s="974">
        <f t="shared" si="5"/>
        <v>0.1157101967073344</v>
      </c>
    </row>
    <row r="47" spans="1:16" s="596" customFormat="1" ht="15" customHeight="1">
      <c r="A47" s="969" t="s">
        <v>354</v>
      </c>
      <c r="B47" s="970"/>
      <c r="C47" s="971"/>
      <c r="D47" s="971"/>
      <c r="E47" s="971">
        <v>16</v>
      </c>
      <c r="F47" s="971">
        <v>15</v>
      </c>
      <c r="G47" s="971">
        <v>6</v>
      </c>
      <c r="H47" s="971">
        <v>11</v>
      </c>
      <c r="I47" s="971">
        <v>9</v>
      </c>
      <c r="J47" s="971">
        <v>16</v>
      </c>
      <c r="K47" s="971">
        <v>25</v>
      </c>
      <c r="L47" s="971">
        <v>14</v>
      </c>
      <c r="M47" s="971">
        <v>9</v>
      </c>
      <c r="N47" s="972">
        <f t="shared" si="3"/>
        <v>121</v>
      </c>
      <c r="O47" s="973">
        <f t="shared" si="4"/>
        <v>13.444444444444445</v>
      </c>
      <c r="P47" s="974">
        <f t="shared" si="5"/>
        <v>0.24563041757170986</v>
      </c>
    </row>
    <row r="48" spans="1:16" s="596" customFormat="1" ht="15" customHeight="1">
      <c r="A48" s="969" t="s">
        <v>355</v>
      </c>
      <c r="B48" s="970"/>
      <c r="C48" s="971"/>
      <c r="D48" s="971"/>
      <c r="E48" s="971">
        <v>18</v>
      </c>
      <c r="F48" s="971">
        <v>26</v>
      </c>
      <c r="G48" s="971">
        <v>21</v>
      </c>
      <c r="H48" s="971">
        <v>18</v>
      </c>
      <c r="I48" s="971">
        <v>18</v>
      </c>
      <c r="J48" s="971">
        <v>20</v>
      </c>
      <c r="K48" s="971">
        <v>25</v>
      </c>
      <c r="L48" s="971">
        <v>23</v>
      </c>
      <c r="M48" s="971">
        <v>19</v>
      </c>
      <c r="N48" s="972">
        <f t="shared" si="3"/>
        <v>188</v>
      </c>
      <c r="O48" s="973">
        <f t="shared" si="4"/>
        <v>20.888888888888889</v>
      </c>
      <c r="P48" s="974">
        <f t="shared" si="5"/>
        <v>0.38164064878910292</v>
      </c>
    </row>
    <row r="49" spans="1:16" s="596" customFormat="1" ht="15" customHeight="1">
      <c r="A49" s="969" t="s">
        <v>356</v>
      </c>
      <c r="B49" s="970"/>
      <c r="C49" s="971"/>
      <c r="D49" s="971"/>
      <c r="E49" s="971">
        <v>10</v>
      </c>
      <c r="F49" s="971">
        <v>15</v>
      </c>
      <c r="G49" s="971">
        <v>22</v>
      </c>
      <c r="H49" s="971">
        <v>9</v>
      </c>
      <c r="I49" s="971">
        <v>4</v>
      </c>
      <c r="J49" s="971">
        <v>8</v>
      </c>
      <c r="K49" s="971">
        <v>32</v>
      </c>
      <c r="L49" s="971">
        <v>20</v>
      </c>
      <c r="M49" s="971">
        <v>6</v>
      </c>
      <c r="N49" s="972">
        <f t="shared" si="3"/>
        <v>126</v>
      </c>
      <c r="O49" s="973">
        <f t="shared" si="4"/>
        <v>14</v>
      </c>
      <c r="P49" s="974">
        <f t="shared" si="5"/>
        <v>0.25578043482673923</v>
      </c>
    </row>
    <row r="50" spans="1:16" s="596" customFormat="1" ht="15" customHeight="1">
      <c r="A50" s="969" t="s">
        <v>357</v>
      </c>
      <c r="B50" s="970"/>
      <c r="C50" s="971"/>
      <c r="D50" s="971"/>
      <c r="E50" s="971">
        <v>75</v>
      </c>
      <c r="F50" s="971">
        <v>58</v>
      </c>
      <c r="G50" s="971">
        <v>55</v>
      </c>
      <c r="H50" s="971">
        <v>79</v>
      </c>
      <c r="I50" s="971">
        <v>93</v>
      </c>
      <c r="J50" s="971">
        <v>48</v>
      </c>
      <c r="K50" s="971">
        <v>56</v>
      </c>
      <c r="L50" s="971">
        <v>69</v>
      </c>
      <c r="M50" s="971">
        <v>85</v>
      </c>
      <c r="N50" s="972">
        <f t="shared" si="3"/>
        <v>618</v>
      </c>
      <c r="O50" s="973">
        <f t="shared" si="4"/>
        <v>68.666666666666671</v>
      </c>
      <c r="P50" s="974">
        <f t="shared" si="5"/>
        <v>1.2545421327216257</v>
      </c>
    </row>
    <row r="51" spans="1:16" s="596" customFormat="1" ht="15" customHeight="1">
      <c r="A51" s="969" t="s">
        <v>358</v>
      </c>
      <c r="B51" s="970"/>
      <c r="C51" s="971"/>
      <c r="D51" s="971"/>
      <c r="E51" s="971">
        <v>18</v>
      </c>
      <c r="F51" s="971">
        <v>14</v>
      </c>
      <c r="G51" s="971">
        <v>22</v>
      </c>
      <c r="H51" s="971">
        <v>13</v>
      </c>
      <c r="I51" s="971">
        <v>11</v>
      </c>
      <c r="J51" s="971">
        <v>12</v>
      </c>
      <c r="K51" s="971">
        <v>19</v>
      </c>
      <c r="L51" s="971">
        <v>15</v>
      </c>
      <c r="M51" s="971">
        <v>17</v>
      </c>
      <c r="N51" s="972">
        <f t="shared" si="3"/>
        <v>141</v>
      </c>
      <c r="O51" s="973">
        <f t="shared" si="4"/>
        <v>15.666666666666666</v>
      </c>
      <c r="P51" s="974">
        <f t="shared" si="5"/>
        <v>0.2862304865918272</v>
      </c>
    </row>
    <row r="52" spans="1:16" s="596" customFormat="1" ht="15" customHeight="1">
      <c r="A52" s="969" t="s">
        <v>359</v>
      </c>
      <c r="B52" s="970"/>
      <c r="C52" s="971"/>
      <c r="D52" s="971"/>
      <c r="E52" s="971">
        <v>57</v>
      </c>
      <c r="F52" s="971">
        <v>55</v>
      </c>
      <c r="G52" s="971">
        <v>43</v>
      </c>
      <c r="H52" s="971">
        <v>73</v>
      </c>
      <c r="I52" s="971">
        <v>49</v>
      </c>
      <c r="J52" s="971">
        <v>64</v>
      </c>
      <c r="K52" s="971">
        <v>51</v>
      </c>
      <c r="L52" s="971">
        <v>40</v>
      </c>
      <c r="M52" s="971">
        <v>59</v>
      </c>
      <c r="N52" s="972">
        <f t="shared" si="3"/>
        <v>491</v>
      </c>
      <c r="O52" s="973">
        <f t="shared" si="4"/>
        <v>54.555555555555557</v>
      </c>
      <c r="P52" s="974">
        <f t="shared" si="5"/>
        <v>0.99673169444388054</v>
      </c>
    </row>
    <row r="53" spans="1:16" s="596" customFormat="1" ht="15" customHeight="1">
      <c r="A53" s="969" t="s">
        <v>360</v>
      </c>
      <c r="B53" s="970"/>
      <c r="C53" s="971"/>
      <c r="D53" s="971"/>
      <c r="E53" s="971">
        <v>13</v>
      </c>
      <c r="F53" s="971">
        <v>24</v>
      </c>
      <c r="G53" s="971">
        <v>30</v>
      </c>
      <c r="H53" s="971">
        <v>16</v>
      </c>
      <c r="I53" s="971">
        <v>11</v>
      </c>
      <c r="J53" s="971">
        <v>29</v>
      </c>
      <c r="K53" s="971">
        <v>42</v>
      </c>
      <c r="L53" s="971">
        <v>16</v>
      </c>
      <c r="M53" s="971">
        <v>9</v>
      </c>
      <c r="N53" s="972">
        <f t="shared" si="3"/>
        <v>190</v>
      </c>
      <c r="O53" s="973">
        <f t="shared" si="4"/>
        <v>21.111111111111111</v>
      </c>
      <c r="P53" s="974">
        <f t="shared" si="5"/>
        <v>0.38570065569111467</v>
      </c>
    </row>
    <row r="54" spans="1:16" s="596" customFormat="1" ht="15" customHeight="1">
      <c r="A54" s="969" t="s">
        <v>361</v>
      </c>
      <c r="B54" s="970"/>
      <c r="C54" s="971"/>
      <c r="D54" s="971"/>
      <c r="E54" s="971">
        <v>29</v>
      </c>
      <c r="F54" s="971">
        <v>26</v>
      </c>
      <c r="G54" s="971">
        <v>24</v>
      </c>
      <c r="H54" s="971">
        <v>22</v>
      </c>
      <c r="I54" s="971">
        <v>23</v>
      </c>
      <c r="J54" s="971">
        <v>45</v>
      </c>
      <c r="K54" s="971">
        <v>39</v>
      </c>
      <c r="L54" s="971">
        <v>33</v>
      </c>
      <c r="M54" s="971">
        <v>35</v>
      </c>
      <c r="N54" s="972">
        <f t="shared" si="3"/>
        <v>276</v>
      </c>
      <c r="O54" s="973">
        <f t="shared" si="4"/>
        <v>30.666666666666668</v>
      </c>
      <c r="P54" s="974">
        <f t="shared" si="5"/>
        <v>0.56028095247761922</v>
      </c>
    </row>
    <row r="55" spans="1:16" s="596" customFormat="1" ht="15" customHeight="1">
      <c r="A55" s="969" t="s">
        <v>362</v>
      </c>
      <c r="B55" s="970"/>
      <c r="C55" s="971"/>
      <c r="D55" s="971"/>
      <c r="E55" s="971">
        <v>52</v>
      </c>
      <c r="F55" s="971">
        <v>56</v>
      </c>
      <c r="G55" s="971">
        <v>40</v>
      </c>
      <c r="H55" s="971">
        <v>34</v>
      </c>
      <c r="I55" s="971">
        <v>44</v>
      </c>
      <c r="J55" s="971">
        <v>55</v>
      </c>
      <c r="K55" s="971">
        <v>80</v>
      </c>
      <c r="L55" s="971">
        <v>61</v>
      </c>
      <c r="M55" s="971">
        <v>52</v>
      </c>
      <c r="N55" s="972">
        <f t="shared" si="3"/>
        <v>474</v>
      </c>
      <c r="O55" s="973">
        <f t="shared" si="4"/>
        <v>52.666666666666664</v>
      </c>
      <c r="P55" s="974">
        <f t="shared" si="5"/>
        <v>0.96222163577678077</v>
      </c>
    </row>
    <row r="56" spans="1:16" s="596" customFormat="1" ht="15" customHeight="1">
      <c r="A56" s="969" t="s">
        <v>363</v>
      </c>
      <c r="B56" s="970"/>
      <c r="C56" s="971"/>
      <c r="D56" s="971"/>
      <c r="E56" s="971">
        <v>27</v>
      </c>
      <c r="F56" s="971">
        <v>21</v>
      </c>
      <c r="G56" s="971">
        <v>20</v>
      </c>
      <c r="H56" s="971">
        <v>14</v>
      </c>
      <c r="I56" s="971">
        <v>25</v>
      </c>
      <c r="J56" s="971">
        <v>36</v>
      </c>
      <c r="K56" s="971">
        <v>30</v>
      </c>
      <c r="L56" s="971">
        <v>29</v>
      </c>
      <c r="M56" s="971">
        <v>24</v>
      </c>
      <c r="N56" s="972">
        <f t="shared" si="3"/>
        <v>226</v>
      </c>
      <c r="O56" s="973">
        <f t="shared" si="4"/>
        <v>25.111111111111111</v>
      </c>
      <c r="P56" s="974">
        <f t="shared" si="5"/>
        <v>0.45878077992732591</v>
      </c>
    </row>
    <row r="57" spans="1:16" s="596" customFormat="1" ht="15" customHeight="1">
      <c r="A57" s="969" t="s">
        <v>364</v>
      </c>
      <c r="B57" s="970"/>
      <c r="C57" s="971"/>
      <c r="D57" s="971"/>
      <c r="E57" s="971">
        <v>48</v>
      </c>
      <c r="F57" s="971">
        <v>52</v>
      </c>
      <c r="G57" s="971">
        <v>55</v>
      </c>
      <c r="H57" s="971">
        <v>59</v>
      </c>
      <c r="I57" s="971">
        <v>57</v>
      </c>
      <c r="J57" s="971">
        <v>54</v>
      </c>
      <c r="K57" s="971">
        <v>58</v>
      </c>
      <c r="L57" s="971">
        <v>43</v>
      </c>
      <c r="M57" s="971">
        <v>61</v>
      </c>
      <c r="N57" s="972">
        <f t="shared" si="3"/>
        <v>487</v>
      </c>
      <c r="O57" s="973">
        <f t="shared" si="4"/>
        <v>54.111111111111114</v>
      </c>
      <c r="P57" s="974">
        <f t="shared" si="5"/>
        <v>0.98861168063985716</v>
      </c>
    </row>
    <row r="58" spans="1:16" s="596" customFormat="1" ht="15" customHeight="1">
      <c r="A58" s="969" t="s">
        <v>365</v>
      </c>
      <c r="B58" s="970"/>
      <c r="C58" s="971"/>
      <c r="D58" s="971"/>
      <c r="E58" s="971">
        <v>14</v>
      </c>
      <c r="F58" s="971">
        <v>5</v>
      </c>
      <c r="G58" s="971">
        <v>11</v>
      </c>
      <c r="H58" s="971">
        <v>15</v>
      </c>
      <c r="I58" s="971">
        <v>15</v>
      </c>
      <c r="J58" s="971">
        <v>27</v>
      </c>
      <c r="K58" s="971">
        <v>44</v>
      </c>
      <c r="L58" s="971">
        <v>27</v>
      </c>
      <c r="M58" s="971">
        <v>6</v>
      </c>
      <c r="N58" s="972">
        <f t="shared" si="3"/>
        <v>164</v>
      </c>
      <c r="O58" s="973">
        <f t="shared" si="4"/>
        <v>18.222222222222221</v>
      </c>
      <c r="P58" s="974">
        <f t="shared" si="5"/>
        <v>0.33292056596496211</v>
      </c>
    </row>
    <row r="59" spans="1:16" s="596" customFormat="1" ht="15" customHeight="1">
      <c r="A59" s="969" t="s">
        <v>366</v>
      </c>
      <c r="B59" s="970"/>
      <c r="C59" s="971"/>
      <c r="D59" s="971"/>
      <c r="E59" s="971">
        <v>59</v>
      </c>
      <c r="F59" s="971">
        <v>80</v>
      </c>
      <c r="G59" s="971">
        <v>44</v>
      </c>
      <c r="H59" s="971">
        <v>47</v>
      </c>
      <c r="I59" s="971">
        <v>58</v>
      </c>
      <c r="J59" s="971">
        <v>43</v>
      </c>
      <c r="K59" s="971">
        <v>50</v>
      </c>
      <c r="L59" s="971">
        <v>53</v>
      </c>
      <c r="M59" s="971">
        <v>52</v>
      </c>
      <c r="N59" s="972">
        <f t="shared" si="3"/>
        <v>486</v>
      </c>
      <c r="O59" s="973">
        <f t="shared" si="4"/>
        <v>54</v>
      </c>
      <c r="P59" s="974">
        <f t="shared" si="5"/>
        <v>0.98658167718885126</v>
      </c>
    </row>
    <row r="60" spans="1:16" s="596" customFormat="1" ht="15" customHeight="1">
      <c r="A60" s="969" t="s">
        <v>367</v>
      </c>
      <c r="B60" s="970"/>
      <c r="C60" s="971"/>
      <c r="D60" s="971"/>
      <c r="E60" s="971">
        <v>8</v>
      </c>
      <c r="F60" s="971">
        <v>3</v>
      </c>
      <c r="G60" s="971">
        <v>9</v>
      </c>
      <c r="H60" s="971">
        <v>9</v>
      </c>
      <c r="I60" s="971">
        <v>6</v>
      </c>
      <c r="J60" s="971">
        <v>3</v>
      </c>
      <c r="K60" s="971">
        <v>9</v>
      </c>
      <c r="L60" s="971">
        <v>7</v>
      </c>
      <c r="M60" s="971">
        <v>4</v>
      </c>
      <c r="N60" s="972">
        <f t="shared" si="3"/>
        <v>58</v>
      </c>
      <c r="O60" s="973">
        <f t="shared" si="4"/>
        <v>6.4444444444444446</v>
      </c>
      <c r="P60" s="974">
        <f t="shared" si="5"/>
        <v>0.11774020015834026</v>
      </c>
    </row>
    <row r="61" spans="1:16" s="596" customFormat="1" ht="15" customHeight="1">
      <c r="A61" s="969" t="s">
        <v>368</v>
      </c>
      <c r="B61" s="970"/>
      <c r="C61" s="971"/>
      <c r="D61" s="971"/>
      <c r="E61" s="971">
        <v>67</v>
      </c>
      <c r="F61" s="971">
        <v>56</v>
      </c>
      <c r="G61" s="971">
        <v>40</v>
      </c>
      <c r="H61" s="971">
        <v>31</v>
      </c>
      <c r="I61" s="971">
        <v>48</v>
      </c>
      <c r="J61" s="971">
        <v>49</v>
      </c>
      <c r="K61" s="971">
        <v>47</v>
      </c>
      <c r="L61" s="971">
        <v>49</v>
      </c>
      <c r="M61" s="971">
        <v>42</v>
      </c>
      <c r="N61" s="972">
        <f t="shared" si="3"/>
        <v>429</v>
      </c>
      <c r="O61" s="973">
        <f t="shared" si="4"/>
        <v>47.666666666666664</v>
      </c>
      <c r="P61" s="974">
        <f t="shared" si="5"/>
        <v>0.87087148048151686</v>
      </c>
    </row>
    <row r="62" spans="1:16" s="596" customFormat="1" ht="15" customHeight="1">
      <c r="A62" s="969" t="s">
        <v>369</v>
      </c>
      <c r="B62" s="970"/>
      <c r="C62" s="971"/>
      <c r="D62" s="971"/>
      <c r="E62" s="971">
        <v>55</v>
      </c>
      <c r="F62" s="971">
        <v>41</v>
      </c>
      <c r="G62" s="971">
        <v>47</v>
      </c>
      <c r="H62" s="971">
        <v>31</v>
      </c>
      <c r="I62" s="971">
        <v>36</v>
      </c>
      <c r="J62" s="971">
        <v>48</v>
      </c>
      <c r="K62" s="971">
        <v>45</v>
      </c>
      <c r="L62" s="971">
        <v>43</v>
      </c>
      <c r="M62" s="971">
        <v>54</v>
      </c>
      <c r="N62" s="972">
        <f t="shared" si="3"/>
        <v>400</v>
      </c>
      <c r="O62" s="973">
        <f t="shared" si="4"/>
        <v>44.444444444444443</v>
      </c>
      <c r="P62" s="974">
        <f t="shared" si="5"/>
        <v>0.8120013804023466</v>
      </c>
    </row>
    <row r="63" spans="1:16" s="596" customFormat="1" ht="15" customHeight="1">
      <c r="A63" s="969" t="s">
        <v>370</v>
      </c>
      <c r="B63" s="970"/>
      <c r="C63" s="971"/>
      <c r="D63" s="971"/>
      <c r="E63" s="971">
        <v>35</v>
      </c>
      <c r="F63" s="971">
        <v>53</v>
      </c>
      <c r="G63" s="971">
        <v>36</v>
      </c>
      <c r="H63" s="971">
        <v>27</v>
      </c>
      <c r="I63" s="971">
        <v>41</v>
      </c>
      <c r="J63" s="971">
        <v>34</v>
      </c>
      <c r="K63" s="971">
        <v>41</v>
      </c>
      <c r="L63" s="971">
        <v>31</v>
      </c>
      <c r="M63" s="971">
        <v>38</v>
      </c>
      <c r="N63" s="972">
        <f t="shared" si="3"/>
        <v>336</v>
      </c>
      <c r="O63" s="973">
        <f t="shared" si="4"/>
        <v>37.333333333333336</v>
      </c>
      <c r="P63" s="974">
        <f t="shared" si="5"/>
        <v>0.68208115953797122</v>
      </c>
    </row>
    <row r="64" spans="1:16" s="596" customFormat="1" ht="15" customHeight="1">
      <c r="A64" s="969" t="s">
        <v>371</v>
      </c>
      <c r="B64" s="970"/>
      <c r="C64" s="971"/>
      <c r="D64" s="971"/>
      <c r="E64" s="971">
        <v>49</v>
      </c>
      <c r="F64" s="971">
        <v>89</v>
      </c>
      <c r="G64" s="971">
        <v>63</v>
      </c>
      <c r="H64" s="971">
        <v>53</v>
      </c>
      <c r="I64" s="971">
        <v>60</v>
      </c>
      <c r="J64" s="971">
        <v>59</v>
      </c>
      <c r="K64" s="971">
        <v>61</v>
      </c>
      <c r="L64" s="971">
        <v>45</v>
      </c>
      <c r="M64" s="971">
        <v>43</v>
      </c>
      <c r="N64" s="972">
        <f t="shared" si="3"/>
        <v>522</v>
      </c>
      <c r="O64" s="973">
        <f t="shared" si="4"/>
        <v>58</v>
      </c>
      <c r="P64" s="974">
        <f t="shared" si="5"/>
        <v>1.0596618014250623</v>
      </c>
    </row>
    <row r="65" spans="1:16" s="596" customFormat="1" ht="15" customHeight="1">
      <c r="A65" s="969" t="s">
        <v>372</v>
      </c>
      <c r="B65" s="970"/>
      <c r="C65" s="971"/>
      <c r="D65" s="971"/>
      <c r="E65" s="971">
        <v>16</v>
      </c>
      <c r="F65" s="971">
        <v>36</v>
      </c>
      <c r="G65" s="971">
        <v>22</v>
      </c>
      <c r="H65" s="971">
        <v>18</v>
      </c>
      <c r="I65" s="971">
        <v>21</v>
      </c>
      <c r="J65" s="971">
        <v>20</v>
      </c>
      <c r="K65" s="971">
        <v>14</v>
      </c>
      <c r="L65" s="971">
        <v>21</v>
      </c>
      <c r="M65" s="971">
        <v>20</v>
      </c>
      <c r="N65" s="972">
        <f t="shared" si="3"/>
        <v>188</v>
      </c>
      <c r="O65" s="973">
        <f t="shared" si="4"/>
        <v>20.888888888888889</v>
      </c>
      <c r="P65" s="974">
        <f t="shared" si="5"/>
        <v>0.38164064878910292</v>
      </c>
    </row>
    <row r="66" spans="1:16" s="596" customFormat="1" ht="15.75" customHeight="1">
      <c r="A66" s="969" t="s">
        <v>373</v>
      </c>
      <c r="B66" s="970"/>
      <c r="C66" s="971"/>
      <c r="D66" s="971"/>
      <c r="E66" s="971">
        <v>11</v>
      </c>
      <c r="F66" s="971">
        <v>24</v>
      </c>
      <c r="G66" s="971">
        <v>14</v>
      </c>
      <c r="H66" s="971">
        <v>25</v>
      </c>
      <c r="I66" s="971">
        <v>14</v>
      </c>
      <c r="J66" s="971">
        <v>9</v>
      </c>
      <c r="K66" s="971">
        <v>14</v>
      </c>
      <c r="L66" s="971">
        <v>13</v>
      </c>
      <c r="M66" s="971">
        <v>15</v>
      </c>
      <c r="N66" s="972">
        <f t="shared" si="3"/>
        <v>139</v>
      </c>
      <c r="O66" s="973">
        <f t="shared" si="4"/>
        <v>15.444444444444445</v>
      </c>
      <c r="P66" s="974">
        <f t="shared" si="5"/>
        <v>0.28217047968981546</v>
      </c>
    </row>
    <row r="67" spans="1:16" s="596" customFormat="1" ht="15.75" customHeight="1">
      <c r="A67" s="969" t="s">
        <v>374</v>
      </c>
      <c r="B67" s="970"/>
      <c r="C67" s="971"/>
      <c r="D67" s="971"/>
      <c r="E67" s="971">
        <v>17</v>
      </c>
      <c r="F67" s="971">
        <v>16</v>
      </c>
      <c r="G67" s="971">
        <v>8</v>
      </c>
      <c r="H67" s="971">
        <v>12</v>
      </c>
      <c r="I67" s="971">
        <v>9</v>
      </c>
      <c r="J67" s="971">
        <v>12</v>
      </c>
      <c r="K67" s="971">
        <v>12</v>
      </c>
      <c r="L67" s="971">
        <v>4</v>
      </c>
      <c r="M67" s="971">
        <v>20</v>
      </c>
      <c r="N67" s="972">
        <f t="shared" si="3"/>
        <v>110</v>
      </c>
      <c r="O67" s="973">
        <f t="shared" si="4"/>
        <v>12.222222222222221</v>
      </c>
      <c r="P67" s="974">
        <f t="shared" si="5"/>
        <v>0.22330037961064533</v>
      </c>
    </row>
    <row r="68" spans="1:16" s="596" customFormat="1" ht="15" customHeight="1">
      <c r="A68" s="969" t="s">
        <v>375</v>
      </c>
      <c r="B68" s="970"/>
      <c r="C68" s="971"/>
      <c r="D68" s="971"/>
      <c r="E68" s="971">
        <v>91</v>
      </c>
      <c r="F68" s="971">
        <v>79</v>
      </c>
      <c r="G68" s="971">
        <v>76</v>
      </c>
      <c r="H68" s="1114">
        <v>61</v>
      </c>
      <c r="I68" s="971">
        <v>65</v>
      </c>
      <c r="J68" s="971">
        <v>92</v>
      </c>
      <c r="K68" s="971">
        <v>89</v>
      </c>
      <c r="L68" s="971">
        <v>83</v>
      </c>
      <c r="M68" s="971">
        <v>72</v>
      </c>
      <c r="N68" s="972">
        <f t="shared" si="3"/>
        <v>708</v>
      </c>
      <c r="O68" s="973">
        <f t="shared" si="4"/>
        <v>78.666666666666671</v>
      </c>
      <c r="P68" s="974">
        <f t="shared" si="5"/>
        <v>1.4372424433121538</v>
      </c>
    </row>
    <row r="69" spans="1:16" s="596" customFormat="1" ht="15">
      <c r="A69" s="969" t="s">
        <v>376</v>
      </c>
      <c r="B69" s="970"/>
      <c r="C69" s="971"/>
      <c r="D69" s="971"/>
      <c r="E69" s="971">
        <v>35</v>
      </c>
      <c r="F69" s="971">
        <v>31</v>
      </c>
      <c r="G69" s="971">
        <v>30</v>
      </c>
      <c r="H69" s="1114">
        <v>19</v>
      </c>
      <c r="I69" s="971">
        <v>24</v>
      </c>
      <c r="J69" s="971">
        <v>19</v>
      </c>
      <c r="K69" s="971">
        <v>33</v>
      </c>
      <c r="L69" s="971">
        <v>22</v>
      </c>
      <c r="M69" s="971">
        <v>31</v>
      </c>
      <c r="N69" s="972">
        <f t="shared" si="3"/>
        <v>244</v>
      </c>
      <c r="O69" s="973">
        <f t="shared" si="4"/>
        <v>27.111111111111111</v>
      </c>
      <c r="P69" s="974">
        <f t="shared" si="5"/>
        <v>0.49532084204543153</v>
      </c>
    </row>
    <row r="70" spans="1:16" s="596" customFormat="1" ht="15">
      <c r="A70" s="969" t="s">
        <v>377</v>
      </c>
      <c r="B70" s="970"/>
      <c r="C70" s="971"/>
      <c r="D70" s="971"/>
      <c r="E70" s="971">
        <v>57</v>
      </c>
      <c r="F70" s="971">
        <v>56</v>
      </c>
      <c r="G70" s="971">
        <v>43</v>
      </c>
      <c r="H70" s="1114">
        <v>36</v>
      </c>
      <c r="I70" s="971">
        <v>59</v>
      </c>
      <c r="J70" s="971">
        <v>44</v>
      </c>
      <c r="K70" s="971">
        <v>62</v>
      </c>
      <c r="L70" s="971">
        <v>45</v>
      </c>
      <c r="M70" s="971">
        <v>34</v>
      </c>
      <c r="N70" s="972">
        <f t="shared" ref="N70:N71" si="6">SUM(B70:M70)</f>
        <v>436</v>
      </c>
      <c r="O70" s="973">
        <f t="shared" si="4"/>
        <v>48.444444444444443</v>
      </c>
      <c r="P70" s="974">
        <f t="shared" si="5"/>
        <v>0.88508150463855795</v>
      </c>
    </row>
    <row r="71" spans="1:16" s="596" customFormat="1" ht="15.75" thickBot="1">
      <c r="A71" s="1116" t="s">
        <v>378</v>
      </c>
      <c r="B71" s="1117"/>
      <c r="C71" s="1118"/>
      <c r="D71" s="1119"/>
      <c r="E71" s="1119">
        <v>22</v>
      </c>
      <c r="F71" s="1119">
        <v>29</v>
      </c>
      <c r="G71" s="1119">
        <v>35</v>
      </c>
      <c r="H71" s="1120">
        <v>23</v>
      </c>
      <c r="I71" s="1119">
        <v>19</v>
      </c>
      <c r="J71" s="1118">
        <v>23</v>
      </c>
      <c r="K71" s="971">
        <v>15</v>
      </c>
      <c r="L71" s="1118">
        <v>17</v>
      </c>
      <c r="M71" s="1118">
        <v>28</v>
      </c>
      <c r="N71" s="1121">
        <f t="shared" si="6"/>
        <v>211</v>
      </c>
      <c r="O71" s="1122">
        <f t="shared" si="4"/>
        <v>23.444444444444443</v>
      </c>
      <c r="P71" s="1123">
        <f t="shared" si="5"/>
        <v>0.42833072816223794</v>
      </c>
    </row>
    <row r="72" spans="1:16" customFormat="1" ht="15.75" thickBot="1">
      <c r="A72" s="457" t="s">
        <v>8</v>
      </c>
      <c r="B72" s="458"/>
      <c r="C72" s="458"/>
      <c r="D72" s="458"/>
      <c r="E72" s="458">
        <f>SUM(E5:E71)</f>
        <v>5742</v>
      </c>
      <c r="F72" s="458">
        <f>SUM(F5:F71)</f>
        <v>6011</v>
      </c>
      <c r="G72" s="458">
        <f>SUM(G5:G71)</f>
        <v>5819</v>
      </c>
      <c r="H72" s="458">
        <f t="shared" ref="H72:N72" si="7">SUM(H5:H71)</f>
        <v>4807</v>
      </c>
      <c r="I72" s="458">
        <f t="shared" si="7"/>
        <v>5005</v>
      </c>
      <c r="J72" s="458">
        <f t="shared" si="7"/>
        <v>5140</v>
      </c>
      <c r="K72" s="459">
        <f t="shared" si="7"/>
        <v>6124</v>
      </c>
      <c r="L72" s="459">
        <f t="shared" si="7"/>
        <v>5206</v>
      </c>
      <c r="M72" s="459">
        <f t="shared" si="7"/>
        <v>5407</v>
      </c>
      <c r="N72" s="460">
        <f t="shared" si="7"/>
        <v>49261</v>
      </c>
      <c r="O72" s="459">
        <f t="shared" ref="O72" si="8">AVERAGE(B72:M72)</f>
        <v>5473.4444444444443</v>
      </c>
      <c r="P72" s="461">
        <f>SUM(P5:P71)</f>
        <v>100.00000000000001</v>
      </c>
    </row>
    <row r="73" spans="1:16" customFormat="1" ht="15">
      <c r="A73" s="73"/>
      <c r="B73" s="74"/>
      <c r="C73" s="74"/>
      <c r="D73" s="74"/>
      <c r="E73" s="74"/>
      <c r="F73" s="74"/>
      <c r="G73" s="70"/>
      <c r="H73" s="74"/>
      <c r="I73" s="74"/>
      <c r="J73" s="74"/>
      <c r="K73" s="74"/>
      <c r="L73" s="74"/>
      <c r="M73" s="75"/>
      <c r="N73" s="75"/>
      <c r="O73" s="8"/>
      <c r="P73" s="8"/>
    </row>
    <row r="74" spans="1:16">
      <c r="A74" s="86"/>
    </row>
    <row r="75" spans="1:16" ht="36" customHeight="1">
      <c r="A75" s="842" t="s">
        <v>379</v>
      </c>
      <c r="B75" s="842"/>
    </row>
    <row r="76" spans="1:16" ht="51" customHeight="1">
      <c r="A76" s="545" t="s">
        <v>380</v>
      </c>
      <c r="B76" s="545"/>
      <c r="C76" s="545"/>
      <c r="D76" s="545"/>
      <c r="E76" s="545"/>
    </row>
    <row r="77" spans="1:16" ht="51.75" customHeight="1">
      <c r="A77" s="1088" t="s">
        <v>581</v>
      </c>
      <c r="B77" s="545"/>
      <c r="C77" s="545"/>
      <c r="D77" s="545"/>
      <c r="E77" s="545"/>
    </row>
    <row r="78" spans="1:16" ht="14.25" customHeight="1">
      <c r="A78" s="545"/>
      <c r="B78" s="545"/>
      <c r="C78" s="545"/>
      <c r="D78" s="545"/>
      <c r="E78" s="545"/>
    </row>
    <row r="79" spans="1:16" ht="14.25" customHeight="1">
      <c r="A79" s="545"/>
      <c r="B79" s="545"/>
      <c r="C79" s="545"/>
      <c r="D79" s="545"/>
      <c r="E79" s="545"/>
    </row>
    <row r="80" spans="1:16" ht="14.25" customHeight="1">
      <c r="A80" s="545"/>
      <c r="B80" s="545"/>
      <c r="C80" s="545"/>
      <c r="D80" s="545"/>
      <c r="E80" s="545"/>
    </row>
  </sheetData>
  <sortState ref="A5:P70">
    <sortCondition ref="A5"/>
  </sortState>
  <pageMargins left="0.511811024" right="0.511811024" top="0.78740157500000008" bottom="0.78740157500000008" header="0.31496062000000008" footer="0.31496062000000008"/>
  <pageSetup paperSize="9" fitToWidth="0" fitToHeight="0" orientation="portrait" r:id="rId1"/>
  <ignoredErrors>
    <ignoredError sqref="N72:O72" formula="1"/>
    <ignoredError sqref="M72" formula="1" formulaRange="1"/>
    <ignoredError sqref="E72:L72" formulaRange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1"/>
  <dimension ref="A1:AO46"/>
  <sheetViews>
    <sheetView zoomScale="90" zoomScaleNormal="90" workbookViewId="0">
      <selection activeCell="P18" sqref="P18"/>
    </sheetView>
  </sheetViews>
  <sheetFormatPr defaultColWidth="5.5703125" defaultRowHeight="14.25"/>
  <cols>
    <col min="1" max="1" width="52.140625" style="8" customWidth="1"/>
    <col min="2" max="2" width="7.5703125" style="8" bestFit="1" customWidth="1"/>
    <col min="3" max="3" width="7.7109375" style="70" bestFit="1" customWidth="1"/>
    <col min="4" max="4" width="7.140625" style="8" bestFit="1" customWidth="1"/>
    <col min="5" max="5" width="7" style="68" bestFit="1" customWidth="1"/>
    <col min="6" max="6" width="7.5703125" style="8" bestFit="1" customWidth="1"/>
    <col min="7" max="7" width="6.28515625" style="68" bestFit="1" customWidth="1"/>
    <col min="8" max="8" width="7" style="8" bestFit="1" customWidth="1"/>
    <col min="9" max="9" width="7.5703125" style="8" customWidth="1"/>
    <col min="10" max="10" width="7.140625" style="8" bestFit="1" customWidth="1"/>
    <col min="11" max="11" width="7.5703125" style="8" bestFit="1" customWidth="1"/>
    <col min="12" max="12" width="7.140625" style="8" bestFit="1" customWidth="1"/>
    <col min="13" max="13" width="6.85546875" style="8" customWidth="1"/>
    <col min="14" max="14" width="6.7109375" style="8" bestFit="1" customWidth="1"/>
    <col min="15" max="15" width="7.140625" style="8" bestFit="1" customWidth="1"/>
    <col min="16" max="16" width="15.85546875" style="8" bestFit="1" customWidth="1"/>
    <col min="17" max="215" width="9.140625" style="8" customWidth="1"/>
    <col min="216" max="216" width="58.28515625" style="8" customWidth="1"/>
    <col min="217" max="217" width="3.7109375" style="8" bestFit="1" customWidth="1"/>
    <col min="218" max="218" width="5.5703125" style="8" bestFit="1" customWidth="1"/>
    <col min="219" max="219" width="5.5703125" style="8" customWidth="1"/>
    <col min="220" max="16384" width="5.5703125" style="8"/>
  </cols>
  <sheetData>
    <row r="1" spans="1:20" ht="15">
      <c r="A1" s="66" t="s">
        <v>3</v>
      </c>
      <c r="B1" s="66"/>
      <c r="C1" s="67"/>
      <c r="D1" s="66"/>
      <c r="G1" s="179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</row>
    <row r="2" spans="1:20" ht="15">
      <c r="A2" s="1" t="s">
        <v>4</v>
      </c>
      <c r="B2" s="1"/>
      <c r="C2" s="58"/>
      <c r="D2" s="1"/>
      <c r="G2" s="179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</row>
    <row r="3" spans="1:20" ht="15">
      <c r="A3" s="1"/>
      <c r="B3" s="1"/>
      <c r="C3" s="58"/>
      <c r="D3" s="1"/>
      <c r="G3" s="179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</row>
    <row r="4" spans="1:20" ht="15">
      <c r="A4" s="1" t="s">
        <v>381</v>
      </c>
      <c r="B4" s="1"/>
      <c r="C4" s="58"/>
      <c r="D4" s="1"/>
      <c r="G4" s="179"/>
      <c r="H4" s="177"/>
      <c r="I4" s="177"/>
      <c r="J4" s="177"/>
      <c r="K4" s="177"/>
      <c r="L4" s="177"/>
      <c r="M4" s="177"/>
      <c r="N4" s="177"/>
      <c r="O4" s="177"/>
      <c r="P4" s="877">
        <f>UNIDADES!E72</f>
        <v>5742</v>
      </c>
      <c r="Q4" s="177"/>
      <c r="R4" s="177"/>
      <c r="S4" s="177"/>
    </row>
    <row r="5" spans="1:20" ht="15" thickBot="1">
      <c r="E5" s="8"/>
      <c r="F5" s="68"/>
      <c r="G5" s="177"/>
      <c r="H5" s="179"/>
      <c r="I5" s="177"/>
      <c r="J5" s="177"/>
      <c r="K5" s="177"/>
      <c r="L5" s="177"/>
      <c r="M5" s="177"/>
      <c r="N5" s="177"/>
      <c r="O5" s="177"/>
      <c r="P5" s="177"/>
      <c r="Q5" s="177"/>
      <c r="R5" s="177"/>
      <c r="S5" s="87"/>
    </row>
    <row r="6" spans="1:20" ht="48.75" thickBot="1">
      <c r="A6" s="543" t="s">
        <v>317</v>
      </c>
      <c r="B6" s="371">
        <v>46357</v>
      </c>
      <c r="C6" s="372">
        <v>46327</v>
      </c>
      <c r="D6" s="373">
        <v>46296</v>
      </c>
      <c r="E6" s="372">
        <v>46266</v>
      </c>
      <c r="F6" s="372">
        <v>46235</v>
      </c>
      <c r="G6" s="372">
        <v>46204</v>
      </c>
      <c r="H6" s="372">
        <v>46174</v>
      </c>
      <c r="I6" s="374">
        <v>46143</v>
      </c>
      <c r="J6" s="372">
        <v>46113</v>
      </c>
      <c r="K6" s="371">
        <v>46082</v>
      </c>
      <c r="L6" s="375">
        <v>46054</v>
      </c>
      <c r="M6" s="376">
        <v>46023</v>
      </c>
      <c r="N6" s="247" t="s">
        <v>8</v>
      </c>
      <c r="O6" s="233" t="s">
        <v>9</v>
      </c>
      <c r="P6" s="234" t="s">
        <v>603</v>
      </c>
    </row>
    <row r="7" spans="1:20" s="964" customFormat="1" ht="14.25" customHeight="1" thickBot="1">
      <c r="A7" s="975" t="s">
        <v>331</v>
      </c>
      <c r="B7" s="976"/>
      <c r="C7" s="977"/>
      <c r="D7" s="978"/>
      <c r="E7" s="978">
        <v>928</v>
      </c>
      <c r="F7" s="978">
        <v>912</v>
      </c>
      <c r="G7" s="978">
        <v>848</v>
      </c>
      <c r="H7" s="978">
        <v>718</v>
      </c>
      <c r="I7" s="978">
        <v>764</v>
      </c>
      <c r="J7" s="977">
        <v>749</v>
      </c>
      <c r="K7" s="977">
        <v>803</v>
      </c>
      <c r="L7" s="977">
        <v>700</v>
      </c>
      <c r="M7" s="979">
        <v>821</v>
      </c>
      <c r="N7" s="980">
        <f>SUM(B7:M7)</f>
        <v>7243</v>
      </c>
      <c r="O7" s="981">
        <f>AVERAGE(B7:M7)</f>
        <v>804.77777777777783</v>
      </c>
      <c r="P7" s="982">
        <f>(E7*100)/$P$4</f>
        <v>16.161616161616163</v>
      </c>
      <c r="S7" s="965"/>
      <c r="T7" s="965"/>
    </row>
    <row r="8" spans="1:20" ht="15" customHeight="1" thickBot="1">
      <c r="A8" s="451" t="s">
        <v>582</v>
      </c>
      <c r="B8" s="452"/>
      <c r="C8" s="453"/>
      <c r="D8" s="450"/>
      <c r="E8" s="450">
        <v>542</v>
      </c>
      <c r="F8" s="450">
        <v>586</v>
      </c>
      <c r="G8" s="453">
        <v>504</v>
      </c>
      <c r="H8" s="453">
        <v>404</v>
      </c>
      <c r="I8" s="453">
        <v>389</v>
      </c>
      <c r="J8" s="453">
        <v>530</v>
      </c>
      <c r="K8" s="453">
        <v>571</v>
      </c>
      <c r="L8" s="453">
        <v>560</v>
      </c>
      <c r="M8" s="462">
        <v>556</v>
      </c>
      <c r="N8" s="463">
        <f t="shared" ref="N8:N16" si="0">SUM(B8:M8)</f>
        <v>4642</v>
      </c>
      <c r="O8" s="464">
        <f t="shared" ref="O8:O16" si="1">AVERAGE(B8:M8)</f>
        <v>515.77777777777783</v>
      </c>
      <c r="P8" s="982">
        <f t="shared" ref="P8:P16" si="2">(E8*100)/$P$4</f>
        <v>9.4392197840473706</v>
      </c>
      <c r="S8" s="68"/>
      <c r="T8" s="68"/>
    </row>
    <row r="9" spans="1:20" ht="15.75" thickBot="1">
      <c r="A9" s="451" t="s">
        <v>41</v>
      </c>
      <c r="B9" s="455"/>
      <c r="C9" s="453"/>
      <c r="D9" s="453"/>
      <c r="E9" s="453">
        <v>512</v>
      </c>
      <c r="F9" s="453">
        <v>495</v>
      </c>
      <c r="G9" s="453">
        <v>539</v>
      </c>
      <c r="H9" s="453">
        <v>425</v>
      </c>
      <c r="I9" s="453">
        <v>402</v>
      </c>
      <c r="J9" s="453">
        <v>441</v>
      </c>
      <c r="K9" s="453">
        <v>532</v>
      </c>
      <c r="L9" s="453">
        <v>283</v>
      </c>
      <c r="M9" s="462">
        <v>344</v>
      </c>
      <c r="N9" s="463">
        <f t="shared" si="0"/>
        <v>3973</v>
      </c>
      <c r="O9" s="464">
        <f t="shared" si="1"/>
        <v>441.44444444444446</v>
      </c>
      <c r="P9" s="982">
        <f t="shared" si="2"/>
        <v>8.9167537443399514</v>
      </c>
      <c r="S9" s="68"/>
      <c r="T9" s="68"/>
    </row>
    <row r="10" spans="1:20" ht="15.75" thickBot="1">
      <c r="A10" s="451" t="s">
        <v>320</v>
      </c>
      <c r="B10" s="455"/>
      <c r="C10" s="453"/>
      <c r="D10" s="453"/>
      <c r="E10" s="453">
        <v>445</v>
      </c>
      <c r="F10" s="453">
        <v>504</v>
      </c>
      <c r="G10" s="453">
        <v>414</v>
      </c>
      <c r="H10" s="454">
        <v>393</v>
      </c>
      <c r="I10" s="453">
        <v>349</v>
      </c>
      <c r="J10" s="453">
        <v>333</v>
      </c>
      <c r="K10" s="453">
        <v>405</v>
      </c>
      <c r="L10" s="453">
        <v>305</v>
      </c>
      <c r="M10" s="462">
        <v>343</v>
      </c>
      <c r="N10" s="463">
        <f t="shared" si="0"/>
        <v>3491</v>
      </c>
      <c r="O10" s="464">
        <f t="shared" si="1"/>
        <v>387.88888888888891</v>
      </c>
      <c r="P10" s="982">
        <f t="shared" si="2"/>
        <v>7.7499129223267156</v>
      </c>
      <c r="S10" s="68"/>
      <c r="T10" s="68"/>
    </row>
    <row r="11" spans="1:20" ht="15.75" thickBot="1">
      <c r="A11" s="451" t="s">
        <v>325</v>
      </c>
      <c r="B11" s="455"/>
      <c r="C11" s="453"/>
      <c r="D11" s="453"/>
      <c r="E11" s="453">
        <v>510</v>
      </c>
      <c r="F11" s="453">
        <v>454</v>
      </c>
      <c r="G11" s="453">
        <v>359</v>
      </c>
      <c r="H11" s="453">
        <v>324</v>
      </c>
      <c r="I11" s="453">
        <v>327</v>
      </c>
      <c r="J11" s="453">
        <v>369</v>
      </c>
      <c r="K11" s="453">
        <v>395</v>
      </c>
      <c r="L11" s="453">
        <v>339</v>
      </c>
      <c r="M11" s="462">
        <v>265</v>
      </c>
      <c r="N11" s="463">
        <f t="shared" si="0"/>
        <v>3342</v>
      </c>
      <c r="O11" s="464">
        <f t="shared" si="1"/>
        <v>371.33333333333331</v>
      </c>
      <c r="P11" s="982">
        <f t="shared" si="2"/>
        <v>8.8819226750261233</v>
      </c>
      <c r="S11" s="68"/>
      <c r="T11" s="68"/>
    </row>
    <row r="12" spans="1:20" ht="15" customHeight="1" thickBot="1">
      <c r="A12" s="451" t="s">
        <v>336</v>
      </c>
      <c r="B12" s="455"/>
      <c r="C12" s="453"/>
      <c r="D12" s="453"/>
      <c r="E12" s="453">
        <v>285</v>
      </c>
      <c r="F12" s="453">
        <v>299</v>
      </c>
      <c r="G12" s="453">
        <v>286</v>
      </c>
      <c r="H12" s="454">
        <v>228</v>
      </c>
      <c r="I12" s="453">
        <v>390</v>
      </c>
      <c r="J12" s="453">
        <v>303</v>
      </c>
      <c r="K12" s="453">
        <v>456</v>
      </c>
      <c r="L12" s="453">
        <v>612</v>
      </c>
      <c r="M12" s="462">
        <v>458</v>
      </c>
      <c r="N12" s="463">
        <f t="shared" si="0"/>
        <v>3317</v>
      </c>
      <c r="O12" s="464">
        <f t="shared" si="1"/>
        <v>368.55555555555554</v>
      </c>
      <c r="P12" s="982">
        <f t="shared" si="2"/>
        <v>4.9634273772204809</v>
      </c>
      <c r="S12" s="68"/>
      <c r="T12" s="68"/>
    </row>
    <row r="13" spans="1:20" ht="15.75" thickBot="1">
      <c r="A13" s="451" t="s">
        <v>329</v>
      </c>
      <c r="B13" s="455"/>
      <c r="C13" s="453"/>
      <c r="D13" s="453"/>
      <c r="E13" s="453">
        <v>381</v>
      </c>
      <c r="F13" s="453">
        <v>382</v>
      </c>
      <c r="G13" s="453">
        <v>472</v>
      </c>
      <c r="H13" s="453">
        <v>300</v>
      </c>
      <c r="I13" s="453">
        <v>309</v>
      </c>
      <c r="J13" s="453">
        <v>293</v>
      </c>
      <c r="K13" s="453">
        <v>351</v>
      </c>
      <c r="L13" s="453">
        <v>355</v>
      </c>
      <c r="M13" s="462">
        <v>343</v>
      </c>
      <c r="N13" s="463">
        <f t="shared" si="0"/>
        <v>3186</v>
      </c>
      <c r="O13" s="464">
        <f t="shared" si="1"/>
        <v>354</v>
      </c>
      <c r="P13" s="982">
        <f t="shared" si="2"/>
        <v>6.6353187042842219</v>
      </c>
      <c r="S13" s="68"/>
      <c r="T13" s="68"/>
    </row>
    <row r="14" spans="1:20" ht="15.75" thickBot="1">
      <c r="A14" s="451" t="s">
        <v>332</v>
      </c>
      <c r="B14" s="455"/>
      <c r="C14" s="453"/>
      <c r="D14" s="453"/>
      <c r="E14" s="453">
        <v>157</v>
      </c>
      <c r="F14" s="453">
        <v>217</v>
      </c>
      <c r="G14" s="453">
        <v>316</v>
      </c>
      <c r="H14" s="453">
        <v>227</v>
      </c>
      <c r="I14" s="453">
        <v>292</v>
      </c>
      <c r="J14" s="453">
        <v>256</v>
      </c>
      <c r="K14" s="453">
        <v>276</v>
      </c>
      <c r="L14" s="453">
        <v>222</v>
      </c>
      <c r="M14" s="462">
        <v>258</v>
      </c>
      <c r="N14" s="463">
        <f t="shared" si="0"/>
        <v>2221</v>
      </c>
      <c r="O14" s="464">
        <f t="shared" si="1"/>
        <v>246.77777777777777</v>
      </c>
      <c r="P14" s="982">
        <f t="shared" si="2"/>
        <v>2.734238941135493</v>
      </c>
      <c r="S14" s="68"/>
      <c r="T14" s="68"/>
    </row>
    <row r="15" spans="1:20" ht="15.75" thickBot="1">
      <c r="A15" s="451" t="s">
        <v>318</v>
      </c>
      <c r="B15" s="455"/>
      <c r="C15" s="453"/>
      <c r="D15" s="453"/>
      <c r="E15" s="453">
        <v>145</v>
      </c>
      <c r="F15" s="453">
        <v>146</v>
      </c>
      <c r="G15" s="453">
        <v>165</v>
      </c>
      <c r="H15" s="453">
        <v>112</v>
      </c>
      <c r="I15" s="453">
        <v>119</v>
      </c>
      <c r="J15" s="453">
        <v>130</v>
      </c>
      <c r="K15" s="453">
        <v>191</v>
      </c>
      <c r="L15" s="453">
        <v>131</v>
      </c>
      <c r="M15" s="462">
        <v>148</v>
      </c>
      <c r="N15" s="463">
        <f t="shared" si="0"/>
        <v>1287</v>
      </c>
      <c r="O15" s="464">
        <f t="shared" si="1"/>
        <v>143</v>
      </c>
      <c r="P15" s="982">
        <f t="shared" si="2"/>
        <v>2.5252525252525251</v>
      </c>
      <c r="S15" s="68"/>
      <c r="T15" s="68"/>
    </row>
    <row r="16" spans="1:20" ht="15.75" thickBot="1">
      <c r="A16" s="451" t="s">
        <v>563</v>
      </c>
      <c r="B16" s="455"/>
      <c r="C16" s="453"/>
      <c r="D16" s="453"/>
      <c r="E16" s="453">
        <v>93</v>
      </c>
      <c r="F16" s="453">
        <v>108</v>
      </c>
      <c r="G16" s="453">
        <v>170</v>
      </c>
      <c r="H16" s="454">
        <v>130</v>
      </c>
      <c r="I16" s="453">
        <v>179</v>
      </c>
      <c r="J16" s="453">
        <v>142</v>
      </c>
      <c r="K16" s="453">
        <v>154</v>
      </c>
      <c r="L16" s="453">
        <v>80</v>
      </c>
      <c r="M16" s="465">
        <v>143</v>
      </c>
      <c r="N16" s="466">
        <f t="shared" si="0"/>
        <v>1199</v>
      </c>
      <c r="O16" s="467">
        <f t="shared" si="1"/>
        <v>133.22222222222223</v>
      </c>
      <c r="P16" s="982">
        <f t="shared" si="2"/>
        <v>1.6196447230929989</v>
      </c>
      <c r="S16" s="68"/>
      <c r="T16" s="68"/>
    </row>
    <row r="17" spans="1:41" ht="15.75" customHeight="1" thickBot="1">
      <c r="A17" s="468" t="s">
        <v>8</v>
      </c>
      <c r="B17" s="469"/>
      <c r="C17" s="469"/>
      <c r="D17" s="469"/>
      <c r="E17" s="469">
        <f>SUM(E7:E16)</f>
        <v>3998</v>
      </c>
      <c r="F17" s="469">
        <f>SUM(F7:F16)</f>
        <v>4103</v>
      </c>
      <c r="G17" s="469">
        <f>SUM(G7:G16)</f>
        <v>4073</v>
      </c>
      <c r="H17" s="469">
        <f t="shared" ref="H17:N17" si="3">SUM(H7:H16)</f>
        <v>3261</v>
      </c>
      <c r="I17" s="469">
        <f t="shared" si="3"/>
        <v>3520</v>
      </c>
      <c r="J17" s="469">
        <f t="shared" si="3"/>
        <v>3546</v>
      </c>
      <c r="K17" s="470">
        <f t="shared" si="3"/>
        <v>4134</v>
      </c>
      <c r="L17" s="470">
        <f t="shared" si="3"/>
        <v>3587</v>
      </c>
      <c r="M17" s="470">
        <f t="shared" si="3"/>
        <v>3679</v>
      </c>
      <c r="N17" s="471">
        <f t="shared" si="3"/>
        <v>33901</v>
      </c>
      <c r="O17" s="472">
        <f>AVERAGE(B17:M17)</f>
        <v>3766.7777777777778</v>
      </c>
      <c r="P17" s="982">
        <f>(E17*100)/$P$4</f>
        <v>69.627307558342039</v>
      </c>
      <c r="S17" s="68"/>
      <c r="T17" s="68"/>
    </row>
    <row r="18" spans="1:41" s="184" customFormat="1" ht="23.25" customHeight="1">
      <c r="A18" s="184" t="s">
        <v>310</v>
      </c>
      <c r="C18" s="185"/>
      <c r="O18" s="184" t="s">
        <v>311</v>
      </c>
      <c r="P18" s="186">
        <f>100-P17</f>
        <v>30.372692441657961</v>
      </c>
    </row>
    <row r="19" spans="1:41" ht="54.75" customHeight="1">
      <c r="A19" s="187"/>
      <c r="B19" s="187"/>
      <c r="C19" s="197"/>
      <c r="D19" s="184"/>
      <c r="E19" s="198"/>
      <c r="F19" s="184"/>
      <c r="G19" s="184"/>
      <c r="H19" s="184"/>
      <c r="I19" s="184"/>
      <c r="J19" s="184"/>
      <c r="K19" s="184"/>
      <c r="L19" s="184"/>
      <c r="M19" s="184"/>
      <c r="N19" s="1182"/>
      <c r="O19" s="1182"/>
      <c r="P19" s="1182"/>
      <c r="Q19" s="184"/>
      <c r="R19" s="184"/>
      <c r="S19" s="184"/>
      <c r="T19" s="184"/>
      <c r="U19" s="184"/>
      <c r="V19" s="184"/>
      <c r="W19" s="198"/>
      <c r="X19" s="184"/>
      <c r="Y19" s="184"/>
      <c r="Z19" s="184"/>
      <c r="AA19" s="184"/>
      <c r="AB19" s="184"/>
      <c r="AC19" s="184"/>
      <c r="AD19" s="184"/>
      <c r="AE19" s="184"/>
      <c r="AF19" s="184"/>
      <c r="AG19" s="184"/>
    </row>
    <row r="20" spans="1:41">
      <c r="A20" s="192"/>
      <c r="B20" s="192"/>
      <c r="C20" s="199"/>
      <c r="D20" s="184"/>
      <c r="E20" s="198"/>
      <c r="F20" s="184"/>
      <c r="G20" s="184"/>
      <c r="H20" s="184"/>
      <c r="I20" s="184"/>
      <c r="J20" s="184"/>
      <c r="K20" s="184"/>
      <c r="L20" s="184"/>
      <c r="M20" s="184"/>
      <c r="N20" s="184"/>
      <c r="O20" s="198"/>
      <c r="P20" s="184"/>
      <c r="Q20" s="184"/>
      <c r="R20" s="184"/>
      <c r="S20" s="184"/>
      <c r="T20" s="184"/>
      <c r="U20" s="184"/>
      <c r="V20" s="184"/>
      <c r="W20" s="198"/>
      <c r="X20" s="184"/>
      <c r="Y20" s="184"/>
      <c r="Z20" s="184"/>
      <c r="AA20" s="184"/>
      <c r="AB20" s="184"/>
      <c r="AC20" s="189"/>
      <c r="AD20" s="190"/>
      <c r="AE20" s="190"/>
      <c r="AF20" s="190"/>
      <c r="AG20" s="190"/>
      <c r="AH20" s="74"/>
      <c r="AI20" s="74"/>
      <c r="AJ20" s="70"/>
      <c r="AK20" s="74"/>
      <c r="AL20" s="74"/>
      <c r="AM20" s="74"/>
      <c r="AN20" s="74"/>
      <c r="AO20" s="75"/>
    </row>
    <row r="21" spans="1:41" ht="92.25" customHeight="1">
      <c r="A21" s="187"/>
      <c r="B21" s="187"/>
      <c r="C21" s="197"/>
      <c r="D21" s="184"/>
      <c r="E21" s="198"/>
      <c r="F21" s="184"/>
      <c r="G21" s="184"/>
      <c r="H21" s="184"/>
      <c r="I21" s="184"/>
      <c r="J21" s="184"/>
      <c r="K21" s="184"/>
      <c r="L21" s="200"/>
      <c r="M21" s="184"/>
      <c r="N21" s="1182"/>
      <c r="O21" s="1182"/>
      <c r="P21" s="1182"/>
      <c r="Q21" s="184"/>
      <c r="R21" s="184"/>
      <c r="S21" s="184"/>
      <c r="T21" s="184"/>
      <c r="U21" s="184"/>
      <c r="V21" s="184"/>
      <c r="W21" s="198"/>
      <c r="X21" s="184"/>
      <c r="Y21" s="184"/>
      <c r="Z21" s="184"/>
      <c r="AA21" s="184"/>
      <c r="AB21" s="184"/>
      <c r="AC21" s="189"/>
      <c r="AD21" s="190"/>
      <c r="AE21" s="190"/>
      <c r="AF21" s="190"/>
      <c r="AG21" s="190"/>
      <c r="AH21" s="74"/>
      <c r="AI21" s="74"/>
      <c r="AJ21" s="70"/>
      <c r="AK21" s="74"/>
      <c r="AL21" s="74"/>
      <c r="AM21" s="74"/>
      <c r="AN21" s="74"/>
      <c r="AO21" s="75"/>
    </row>
    <row r="22" spans="1:41">
      <c r="A22" s="187"/>
      <c r="B22" s="187"/>
      <c r="C22" s="197"/>
      <c r="D22" s="184"/>
      <c r="E22" s="198"/>
      <c r="F22" s="184"/>
      <c r="G22" s="184"/>
      <c r="H22" s="184"/>
      <c r="I22" s="184"/>
      <c r="J22" s="184"/>
      <c r="K22" s="184"/>
      <c r="L22" s="184"/>
      <c r="M22" s="184"/>
      <c r="N22" s="184"/>
      <c r="O22" s="198"/>
      <c r="P22" s="184"/>
      <c r="Q22" s="184"/>
      <c r="R22" s="184"/>
      <c r="S22" s="184"/>
      <c r="T22" s="184"/>
      <c r="U22" s="184"/>
      <c r="V22" s="184"/>
      <c r="W22" s="201"/>
      <c r="X22" s="184"/>
      <c r="Y22" s="184"/>
      <c r="Z22" s="184"/>
      <c r="AA22" s="184"/>
      <c r="AB22" s="184"/>
      <c r="AC22" s="189"/>
      <c r="AD22" s="190"/>
      <c r="AE22" s="190"/>
      <c r="AF22" s="190"/>
      <c r="AG22" s="190"/>
      <c r="AH22" s="74"/>
      <c r="AI22" s="74"/>
      <c r="AJ22" s="70"/>
      <c r="AK22" s="74"/>
      <c r="AL22" s="74"/>
      <c r="AM22" s="74"/>
      <c r="AN22" s="74"/>
      <c r="AO22" s="75"/>
    </row>
    <row r="23" spans="1:41" ht="66.75" customHeight="1">
      <c r="A23" s="187"/>
      <c r="B23" s="187"/>
      <c r="C23" s="197"/>
      <c r="D23" s="184"/>
      <c r="E23" s="198"/>
      <c r="F23" s="184"/>
      <c r="G23" s="184"/>
      <c r="H23" s="184"/>
      <c r="I23" s="184"/>
      <c r="J23" s="184"/>
      <c r="K23" s="184"/>
      <c r="L23" s="184"/>
      <c r="M23" s="184"/>
      <c r="N23" s="1182"/>
      <c r="O23" s="1182"/>
      <c r="P23" s="1182"/>
      <c r="Q23" s="184"/>
      <c r="R23" s="184"/>
      <c r="S23" s="184"/>
      <c r="T23" s="184"/>
      <c r="U23" s="184"/>
      <c r="V23" s="184"/>
      <c r="W23" s="198"/>
      <c r="X23" s="184"/>
      <c r="Y23" s="184"/>
      <c r="Z23" s="184"/>
      <c r="AA23" s="184"/>
      <c r="AB23" s="184"/>
      <c r="AC23" s="189"/>
      <c r="AD23" s="190"/>
      <c r="AE23" s="190"/>
      <c r="AF23" s="190"/>
      <c r="AG23" s="190"/>
      <c r="AH23" s="74"/>
      <c r="AI23" s="74"/>
      <c r="AJ23" s="70"/>
      <c r="AK23" s="74"/>
      <c r="AL23" s="74"/>
      <c r="AM23" s="74"/>
      <c r="AN23" s="74"/>
      <c r="AO23" s="75"/>
    </row>
    <row r="24" spans="1:41" ht="45">
      <c r="A24" s="842" t="s">
        <v>379</v>
      </c>
      <c r="B24" s="192"/>
      <c r="C24" s="199"/>
      <c r="D24" s="184"/>
      <c r="E24" s="198"/>
      <c r="F24" s="184"/>
      <c r="G24" s="184"/>
      <c r="H24" s="184"/>
      <c r="I24" s="184"/>
      <c r="J24" s="184"/>
      <c r="K24" s="184"/>
      <c r="L24" s="184"/>
      <c r="M24" s="184"/>
      <c r="N24" s="184"/>
      <c r="O24" s="184"/>
      <c r="P24" s="184"/>
      <c r="Q24" s="184"/>
      <c r="R24" s="184"/>
      <c r="S24" s="184"/>
      <c r="T24" s="184"/>
      <c r="U24" s="184"/>
      <c r="V24" s="184"/>
      <c r="W24" s="198"/>
      <c r="X24" s="184"/>
      <c r="Y24" s="184"/>
      <c r="Z24" s="184"/>
      <c r="AA24" s="184"/>
      <c r="AB24" s="184"/>
      <c r="AC24" s="189"/>
      <c r="AD24" s="190"/>
      <c r="AE24" s="190"/>
      <c r="AF24" s="190"/>
      <c r="AG24" s="190"/>
      <c r="AH24" s="74"/>
      <c r="AI24" s="74"/>
      <c r="AJ24" s="70"/>
      <c r="AK24" s="74"/>
      <c r="AL24" s="74"/>
      <c r="AM24" s="74"/>
      <c r="AN24" s="74"/>
      <c r="AO24" s="75"/>
    </row>
    <row r="25" spans="1:41" ht="60">
      <c r="A25" s="1088" t="s">
        <v>584</v>
      </c>
      <c r="B25" s="187"/>
      <c r="C25" s="197"/>
      <c r="D25" s="184"/>
      <c r="E25" s="198"/>
      <c r="F25" s="184"/>
      <c r="G25" s="184"/>
      <c r="H25" s="184"/>
      <c r="I25" s="184"/>
      <c r="J25" s="184"/>
      <c r="K25" s="184"/>
      <c r="L25" s="184"/>
      <c r="M25" s="184"/>
      <c r="N25" s="184"/>
      <c r="O25" s="184"/>
      <c r="P25" s="184"/>
      <c r="Q25" s="184"/>
      <c r="R25" s="184"/>
      <c r="S25" s="184"/>
      <c r="T25" s="184"/>
      <c r="U25" s="184"/>
      <c r="V25" s="184"/>
      <c r="W25" s="198"/>
      <c r="X25" s="184"/>
      <c r="Y25" s="184"/>
      <c r="Z25" s="184"/>
      <c r="AA25" s="184"/>
      <c r="AB25" s="184"/>
      <c r="AC25" s="189"/>
      <c r="AD25" s="190"/>
      <c r="AE25" s="190"/>
      <c r="AF25" s="190"/>
      <c r="AG25" s="190"/>
      <c r="AH25" s="74"/>
      <c r="AI25" s="74"/>
      <c r="AJ25" s="70"/>
      <c r="AK25" s="74"/>
      <c r="AL25" s="74"/>
      <c r="AM25" s="74"/>
      <c r="AN25" s="74"/>
      <c r="AO25" s="75"/>
    </row>
    <row r="26" spans="1:41">
      <c r="A26" s="184"/>
      <c r="B26" s="184"/>
      <c r="C26" s="185"/>
      <c r="D26" s="184"/>
      <c r="E26" s="198"/>
      <c r="F26" s="184"/>
      <c r="G26" s="198"/>
      <c r="H26" s="184"/>
      <c r="I26" s="184"/>
      <c r="J26" s="184"/>
      <c r="K26" s="184"/>
      <c r="L26" s="184"/>
      <c r="M26" s="184"/>
      <c r="N26" s="184"/>
      <c r="O26" s="184"/>
      <c r="P26" s="184"/>
      <c r="Q26" s="184"/>
      <c r="R26" s="184"/>
      <c r="S26" s="184"/>
      <c r="T26" s="184"/>
      <c r="U26" s="184"/>
      <c r="V26" s="184"/>
      <c r="W26" s="184"/>
      <c r="X26" s="184"/>
      <c r="Y26" s="184"/>
      <c r="Z26" s="184"/>
      <c r="AA26" s="184"/>
      <c r="AB26" s="184"/>
      <c r="AC26" s="189"/>
      <c r="AD26" s="190"/>
      <c r="AE26" s="190"/>
      <c r="AF26" s="190"/>
      <c r="AG26" s="190"/>
      <c r="AH26" s="74"/>
      <c r="AI26" s="74"/>
      <c r="AJ26" s="70"/>
      <c r="AK26" s="74"/>
      <c r="AL26" s="74"/>
      <c r="AM26" s="74"/>
      <c r="AN26" s="74"/>
      <c r="AO26" s="75"/>
    </row>
    <row r="27" spans="1:41">
      <c r="A27" s="184"/>
      <c r="B27" s="184"/>
      <c r="C27" s="185"/>
      <c r="D27" s="184"/>
      <c r="E27" s="198"/>
      <c r="F27" s="184"/>
      <c r="G27" s="198"/>
      <c r="H27" s="184"/>
      <c r="I27" s="184"/>
      <c r="J27" s="184"/>
      <c r="K27" s="184"/>
      <c r="L27" s="184"/>
      <c r="M27" s="184"/>
      <c r="N27" s="184"/>
      <c r="O27" s="184"/>
      <c r="P27" s="184"/>
      <c r="Q27" s="184"/>
      <c r="R27" s="189"/>
      <c r="S27" s="190"/>
      <c r="T27" s="191"/>
      <c r="U27" s="191"/>
      <c r="V27" s="191"/>
      <c r="W27" s="202"/>
      <c r="X27" s="184"/>
      <c r="Y27" s="184"/>
      <c r="Z27" s="184"/>
      <c r="AA27" s="184"/>
      <c r="AB27" s="184"/>
      <c r="AC27" s="189"/>
      <c r="AD27" s="190"/>
      <c r="AE27" s="190"/>
      <c r="AF27" s="190"/>
      <c r="AG27" s="190"/>
      <c r="AH27" s="74"/>
      <c r="AI27" s="74"/>
      <c r="AJ27" s="70"/>
      <c r="AK27" s="74"/>
      <c r="AL27" s="74"/>
      <c r="AM27" s="74"/>
      <c r="AN27" s="74"/>
      <c r="AO27" s="75"/>
    </row>
    <row r="28" spans="1:41">
      <c r="A28" s="184"/>
      <c r="B28" s="184"/>
      <c r="C28" s="185"/>
      <c r="D28" s="184"/>
      <c r="E28" s="198"/>
      <c r="F28" s="184"/>
      <c r="G28" s="198"/>
      <c r="H28" s="184"/>
      <c r="I28" s="184"/>
      <c r="J28" s="184"/>
      <c r="K28" s="184"/>
      <c r="L28" s="184"/>
      <c r="M28" s="184"/>
      <c r="N28" s="184"/>
      <c r="O28" s="184"/>
      <c r="P28" s="184"/>
      <c r="Q28" s="184"/>
      <c r="R28" s="189"/>
      <c r="S28" s="190"/>
      <c r="T28" s="191"/>
      <c r="U28" s="191"/>
      <c r="V28" s="191"/>
      <c r="W28" s="202"/>
      <c r="X28" s="184"/>
      <c r="Y28" s="184"/>
      <c r="Z28" s="184"/>
      <c r="AA28" s="184"/>
      <c r="AB28" s="184"/>
      <c r="AC28" s="189"/>
      <c r="AD28" s="190"/>
      <c r="AE28" s="190"/>
      <c r="AF28" s="190"/>
      <c r="AG28" s="190"/>
      <c r="AH28" s="74"/>
      <c r="AI28" s="74"/>
      <c r="AJ28" s="70"/>
      <c r="AK28" s="74"/>
      <c r="AL28" s="74"/>
      <c r="AM28" s="74"/>
      <c r="AN28" s="74"/>
      <c r="AO28" s="75"/>
    </row>
    <row r="29" spans="1:41">
      <c r="A29" s="184"/>
      <c r="B29" s="184"/>
      <c r="C29" s="185"/>
      <c r="D29" s="184"/>
      <c r="E29" s="198"/>
      <c r="F29" s="184"/>
      <c r="G29" s="198"/>
      <c r="H29" s="184"/>
      <c r="I29" s="184"/>
      <c r="J29" s="184"/>
      <c r="K29" s="184"/>
      <c r="L29" s="184"/>
      <c r="M29" s="184"/>
      <c r="N29" s="184"/>
      <c r="O29" s="184"/>
      <c r="P29" s="184"/>
      <c r="Q29" s="184"/>
      <c r="R29" s="189"/>
      <c r="S29" s="190"/>
      <c r="T29" s="191"/>
      <c r="U29" s="191"/>
      <c r="V29" s="191"/>
      <c r="W29" s="202"/>
      <c r="X29" s="184"/>
      <c r="Y29" s="184"/>
      <c r="Z29" s="184"/>
      <c r="AA29" s="184"/>
      <c r="AB29" s="184"/>
      <c r="AC29" s="189"/>
      <c r="AD29" s="190"/>
      <c r="AE29" s="190"/>
      <c r="AF29" s="190"/>
      <c r="AG29" s="190"/>
      <c r="AH29" s="74"/>
      <c r="AI29" s="74"/>
      <c r="AJ29" s="70"/>
      <c r="AK29" s="74"/>
      <c r="AL29" s="74"/>
      <c r="AM29" s="74"/>
      <c r="AN29" s="74"/>
      <c r="AO29" s="75"/>
    </row>
    <row r="30" spans="1:41">
      <c r="A30" s="184"/>
      <c r="B30" s="184"/>
      <c r="C30" s="185"/>
      <c r="D30" s="184"/>
      <c r="E30" s="198"/>
      <c r="F30" s="184"/>
      <c r="G30" s="198"/>
      <c r="H30" s="184"/>
      <c r="I30" s="184"/>
      <c r="J30" s="184"/>
      <c r="K30" s="184"/>
      <c r="L30" s="184"/>
      <c r="M30" s="184"/>
      <c r="N30" s="184"/>
      <c r="O30" s="184"/>
      <c r="P30" s="184"/>
      <c r="Q30" s="184"/>
      <c r="R30" s="189"/>
      <c r="S30" s="190"/>
      <c r="T30" s="191"/>
      <c r="U30" s="191"/>
      <c r="V30" s="191"/>
      <c r="W30" s="202"/>
      <c r="X30" s="184"/>
      <c r="Y30" s="184"/>
      <c r="Z30" s="184"/>
      <c r="AA30" s="184"/>
      <c r="AB30" s="184"/>
      <c r="AC30" s="184"/>
      <c r="AD30" s="184"/>
      <c r="AE30" s="184"/>
      <c r="AF30" s="184"/>
      <c r="AG30" s="184"/>
      <c r="AO30" s="68"/>
    </row>
    <row r="31" spans="1:41">
      <c r="A31" s="184"/>
      <c r="B31" s="184"/>
      <c r="C31" s="185"/>
      <c r="D31" s="184"/>
      <c r="E31" s="198"/>
      <c r="F31" s="184"/>
      <c r="G31" s="198"/>
      <c r="H31" s="184"/>
      <c r="I31" s="184"/>
      <c r="J31" s="184"/>
      <c r="K31" s="184"/>
      <c r="L31" s="184"/>
      <c r="M31" s="184"/>
      <c r="N31" s="184"/>
      <c r="O31" s="184"/>
      <c r="P31" s="184"/>
      <c r="Q31" s="184"/>
      <c r="R31" s="189"/>
      <c r="S31" s="190"/>
      <c r="T31" s="191"/>
      <c r="U31" s="191"/>
      <c r="V31" s="191"/>
      <c r="W31" s="202"/>
      <c r="X31" s="184"/>
      <c r="Y31" s="184"/>
      <c r="Z31" s="184"/>
      <c r="AA31" s="184"/>
      <c r="AB31" s="184"/>
      <c r="AC31" s="184"/>
      <c r="AD31" s="184"/>
      <c r="AE31" s="184"/>
      <c r="AF31" s="184"/>
      <c r="AG31" s="184"/>
    </row>
    <row r="32" spans="1:41">
      <c r="A32" s="184"/>
      <c r="B32" s="184"/>
      <c r="C32" s="185"/>
      <c r="D32" s="184"/>
      <c r="E32" s="198"/>
      <c r="F32" s="184"/>
      <c r="G32" s="198"/>
      <c r="H32" s="184"/>
      <c r="I32" s="184"/>
      <c r="J32" s="184"/>
      <c r="K32" s="184"/>
      <c r="L32" s="184"/>
      <c r="M32" s="184"/>
      <c r="N32" s="184"/>
      <c r="O32" s="184"/>
      <c r="P32" s="184"/>
      <c r="Q32" s="184"/>
      <c r="R32" s="189"/>
      <c r="S32" s="190"/>
      <c r="T32" s="191"/>
      <c r="U32" s="191"/>
      <c r="V32" s="191"/>
      <c r="W32" s="202"/>
      <c r="X32" s="184"/>
      <c r="Y32" s="184"/>
      <c r="Z32" s="184"/>
      <c r="AA32" s="184"/>
      <c r="AB32" s="184"/>
      <c r="AC32" s="184"/>
      <c r="AD32" s="184"/>
      <c r="AE32" s="184"/>
      <c r="AF32" s="184"/>
      <c r="AG32" s="184"/>
    </row>
    <row r="33" spans="1:33">
      <c r="A33" s="177"/>
      <c r="B33" s="184"/>
      <c r="C33" s="185"/>
      <c r="D33" s="184"/>
      <c r="E33" s="198"/>
      <c r="F33" s="184"/>
      <c r="G33" s="198"/>
      <c r="H33" s="184"/>
      <c r="I33" s="184"/>
      <c r="J33" s="184"/>
      <c r="K33" s="184"/>
      <c r="L33" s="184"/>
      <c r="M33" s="184"/>
      <c r="N33" s="184"/>
      <c r="O33" s="184"/>
      <c r="P33" s="184"/>
      <c r="Q33" s="184"/>
      <c r="R33" s="189"/>
      <c r="S33" s="190"/>
      <c r="T33" s="191"/>
      <c r="U33" s="191"/>
      <c r="V33" s="191"/>
      <c r="W33" s="202"/>
      <c r="X33" s="184"/>
      <c r="Y33" s="184"/>
      <c r="Z33" s="184"/>
      <c r="AA33" s="184"/>
      <c r="AB33" s="184"/>
      <c r="AC33" s="184"/>
      <c r="AD33" s="184"/>
      <c r="AE33" s="184"/>
      <c r="AF33" s="184"/>
      <c r="AG33" s="184"/>
    </row>
    <row r="34" spans="1:33">
      <c r="A34" s="177"/>
      <c r="B34" s="184"/>
      <c r="C34" s="185"/>
      <c r="D34" s="184"/>
      <c r="E34" s="198"/>
      <c r="F34" s="184"/>
      <c r="G34" s="198"/>
      <c r="H34" s="184"/>
      <c r="I34" s="184"/>
      <c r="J34" s="184"/>
      <c r="K34" s="184"/>
      <c r="L34" s="184"/>
      <c r="M34" s="184"/>
      <c r="N34" s="184"/>
      <c r="O34" s="184"/>
      <c r="P34" s="184"/>
      <c r="Q34" s="184"/>
      <c r="R34" s="189"/>
      <c r="S34" s="190"/>
      <c r="T34" s="191"/>
      <c r="U34" s="191"/>
      <c r="V34" s="191"/>
      <c r="W34" s="202"/>
      <c r="X34" s="184"/>
      <c r="Y34" s="184"/>
      <c r="Z34" s="184"/>
      <c r="AA34" s="184"/>
      <c r="AB34" s="184"/>
      <c r="AC34" s="184"/>
      <c r="AD34" s="184"/>
      <c r="AE34" s="184"/>
      <c r="AF34" s="184"/>
      <c r="AG34" s="184"/>
    </row>
    <row r="35" spans="1:33">
      <c r="A35" s="73"/>
      <c r="B35" s="184"/>
      <c r="C35" s="185"/>
      <c r="D35" s="184"/>
      <c r="E35" s="198"/>
      <c r="F35" s="184"/>
      <c r="G35" s="198"/>
      <c r="H35" s="184"/>
      <c r="I35" s="184"/>
      <c r="J35" s="184"/>
      <c r="K35" s="184"/>
      <c r="L35" s="184"/>
      <c r="M35" s="184"/>
      <c r="N35" s="184"/>
      <c r="O35" s="184"/>
      <c r="P35" s="184"/>
      <c r="Q35" s="184"/>
      <c r="R35" s="189"/>
      <c r="S35" s="190"/>
      <c r="T35" s="191"/>
      <c r="U35" s="191"/>
      <c r="V35" s="191"/>
      <c r="W35" s="202"/>
      <c r="X35" s="184"/>
      <c r="Y35" s="184"/>
      <c r="Z35" s="184"/>
      <c r="AA35" s="184"/>
      <c r="AB35" s="184"/>
      <c r="AC35" s="184"/>
      <c r="AD35" s="184"/>
      <c r="AE35" s="184"/>
      <c r="AF35" s="184"/>
      <c r="AG35" s="184"/>
    </row>
    <row r="36" spans="1:33">
      <c r="A36" s="177"/>
      <c r="B36" s="184"/>
      <c r="C36" s="185"/>
      <c r="D36" s="184"/>
      <c r="E36" s="198"/>
      <c r="F36" s="184"/>
      <c r="G36" s="198"/>
      <c r="H36" s="184"/>
      <c r="I36" s="184"/>
      <c r="J36" s="184"/>
      <c r="K36" s="184"/>
      <c r="L36" s="184"/>
      <c r="M36" s="184"/>
      <c r="N36" s="184"/>
      <c r="O36" s="184"/>
      <c r="P36" s="184"/>
      <c r="Q36" s="184"/>
      <c r="R36" s="189"/>
      <c r="S36" s="190"/>
      <c r="T36" s="191"/>
      <c r="U36" s="191"/>
      <c r="V36" s="191"/>
      <c r="W36" s="202"/>
      <c r="X36" s="184"/>
      <c r="Y36" s="184"/>
      <c r="Z36" s="184"/>
      <c r="AA36" s="184"/>
      <c r="AB36" s="184"/>
      <c r="AC36" s="184"/>
      <c r="AD36" s="184"/>
      <c r="AE36" s="184"/>
      <c r="AF36" s="184"/>
      <c r="AG36" s="184"/>
    </row>
    <row r="37" spans="1:33">
      <c r="A37" s="177"/>
      <c r="B37" s="184"/>
      <c r="C37" s="185"/>
      <c r="D37" s="184"/>
      <c r="E37" s="198"/>
      <c r="F37" s="184"/>
      <c r="G37" s="198"/>
      <c r="H37" s="184"/>
      <c r="I37" s="184"/>
      <c r="J37" s="184"/>
      <c r="K37" s="184"/>
      <c r="L37" s="184"/>
      <c r="M37" s="184"/>
      <c r="N37" s="184"/>
      <c r="O37" s="184"/>
      <c r="P37" s="184"/>
      <c r="Q37" s="184"/>
      <c r="R37" s="184"/>
      <c r="S37" s="184"/>
      <c r="T37" s="184"/>
      <c r="U37" s="184"/>
      <c r="V37" s="184"/>
      <c r="W37" s="184"/>
      <c r="X37" s="184"/>
      <c r="Y37" s="184"/>
      <c r="Z37" s="184"/>
      <c r="AA37" s="184"/>
      <c r="AB37" s="184"/>
      <c r="AC37" s="184"/>
      <c r="AD37" s="184"/>
      <c r="AE37" s="184"/>
      <c r="AF37" s="184"/>
      <c r="AG37" s="184"/>
    </row>
    <row r="38" spans="1:33">
      <c r="A38" s="177"/>
      <c r="B38" s="184"/>
      <c r="C38" s="185"/>
      <c r="D38" s="184"/>
      <c r="E38" s="198"/>
      <c r="F38" s="184"/>
      <c r="G38" s="198"/>
      <c r="H38" s="184"/>
      <c r="I38" s="184"/>
      <c r="J38" s="184"/>
      <c r="K38" s="184"/>
      <c r="L38" s="184"/>
      <c r="M38" s="184"/>
      <c r="N38" s="184"/>
      <c r="O38" s="184"/>
      <c r="P38" s="184"/>
      <c r="Q38" s="184"/>
      <c r="R38" s="184"/>
      <c r="S38" s="184"/>
      <c r="T38" s="184"/>
      <c r="U38" s="184"/>
      <c r="V38" s="184"/>
      <c r="W38" s="184"/>
      <c r="X38" s="184"/>
      <c r="Y38" s="184"/>
      <c r="Z38" s="184"/>
      <c r="AA38" s="184"/>
      <c r="AB38" s="184"/>
      <c r="AC38" s="184"/>
      <c r="AD38" s="184"/>
      <c r="AE38" s="184"/>
      <c r="AF38" s="184"/>
      <c r="AG38" s="184"/>
    </row>
    <row r="39" spans="1:33">
      <c r="A39" s="184"/>
      <c r="B39" s="184"/>
      <c r="C39" s="185"/>
      <c r="D39" s="184"/>
      <c r="E39" s="198"/>
      <c r="F39" s="184"/>
      <c r="G39" s="198"/>
      <c r="H39" s="184"/>
      <c r="I39" s="184"/>
      <c r="J39" s="184"/>
      <c r="K39" s="184"/>
      <c r="L39" s="184"/>
      <c r="M39" s="184"/>
      <c r="N39" s="184"/>
      <c r="O39" s="184"/>
      <c r="P39" s="184"/>
      <c r="Q39" s="184"/>
      <c r="R39" s="184"/>
      <c r="S39" s="184"/>
      <c r="T39" s="184"/>
      <c r="U39" s="184"/>
      <c r="V39" s="184"/>
      <c r="W39" s="184"/>
      <c r="X39" s="184"/>
      <c r="Y39" s="184"/>
      <c r="Z39" s="184"/>
      <c r="AA39" s="184"/>
      <c r="AB39" s="184"/>
      <c r="AC39" s="184"/>
      <c r="AD39" s="184"/>
      <c r="AE39" s="184"/>
      <c r="AF39" s="184"/>
      <c r="AG39" s="184"/>
    </row>
    <row r="40" spans="1:33">
      <c r="A40" s="184"/>
      <c r="B40" s="184"/>
      <c r="C40" s="185"/>
      <c r="D40" s="184"/>
      <c r="E40" s="198"/>
      <c r="F40" s="184"/>
      <c r="G40" s="198"/>
      <c r="H40" s="184"/>
      <c r="I40" s="184"/>
      <c r="J40" s="184"/>
      <c r="K40" s="184"/>
      <c r="L40" s="184"/>
      <c r="M40" s="184"/>
      <c r="N40" s="184"/>
      <c r="O40" s="184"/>
      <c r="P40" s="184"/>
      <c r="Q40" s="184"/>
      <c r="R40" s="184"/>
      <c r="S40" s="184"/>
      <c r="T40" s="184"/>
      <c r="U40" s="184"/>
      <c r="V40" s="184"/>
      <c r="W40" s="184"/>
      <c r="X40" s="184"/>
      <c r="Y40" s="184"/>
      <c r="Z40" s="184"/>
      <c r="AA40" s="184"/>
      <c r="AB40" s="184"/>
      <c r="AC40" s="184"/>
      <c r="AD40" s="184"/>
      <c r="AE40" s="184"/>
      <c r="AF40" s="184"/>
      <c r="AG40" s="184"/>
    </row>
    <row r="41" spans="1:33">
      <c r="A41" s="184"/>
      <c r="B41" s="184"/>
      <c r="C41" s="185"/>
      <c r="D41" s="184"/>
      <c r="E41" s="198"/>
      <c r="F41" s="184"/>
      <c r="G41" s="198"/>
      <c r="H41" s="184"/>
      <c r="I41" s="184"/>
      <c r="J41" s="184"/>
      <c r="K41" s="184"/>
      <c r="L41" s="184"/>
      <c r="M41" s="184"/>
      <c r="N41" s="184"/>
      <c r="O41" s="184"/>
      <c r="P41" s="184"/>
      <c r="Q41" s="184"/>
      <c r="R41" s="184"/>
      <c r="S41" s="184"/>
      <c r="T41" s="184"/>
      <c r="U41" s="184"/>
      <c r="V41" s="184"/>
      <c r="W41" s="184"/>
      <c r="X41" s="184"/>
      <c r="Y41" s="184"/>
      <c r="Z41" s="184"/>
      <c r="AA41" s="184"/>
      <c r="AB41" s="184"/>
      <c r="AC41" s="184"/>
      <c r="AD41" s="184"/>
      <c r="AE41" s="184"/>
      <c r="AF41" s="184"/>
      <c r="AG41" s="184"/>
    </row>
    <row r="42" spans="1:33" ht="14.25" customHeight="1">
      <c r="A42" s="184"/>
      <c r="B42" s="184"/>
      <c r="C42" s="185"/>
      <c r="D42" s="184"/>
      <c r="E42" s="198"/>
      <c r="F42" s="184"/>
      <c r="G42" s="198"/>
      <c r="H42" s="184"/>
      <c r="I42" s="184"/>
      <c r="J42" s="184"/>
      <c r="K42" s="184"/>
      <c r="L42" s="184"/>
      <c r="M42" s="184"/>
      <c r="N42" s="184"/>
      <c r="O42" s="184"/>
      <c r="P42" s="184"/>
      <c r="Q42" s="184"/>
      <c r="R42" s="184"/>
      <c r="S42" s="184"/>
      <c r="T42" s="184"/>
      <c r="U42" s="184"/>
      <c r="V42" s="184"/>
      <c r="W42" s="184"/>
      <c r="X42" s="184"/>
      <c r="Y42" s="184"/>
      <c r="Z42" s="184"/>
      <c r="AA42" s="184"/>
      <c r="AB42" s="184"/>
      <c r="AC42" s="184"/>
      <c r="AD42" s="184"/>
      <c r="AE42" s="184"/>
      <c r="AF42" s="184"/>
      <c r="AG42" s="184"/>
    </row>
    <row r="43" spans="1:33">
      <c r="A43" s="192"/>
      <c r="B43" s="192"/>
      <c r="C43" s="199"/>
      <c r="D43" s="192"/>
      <c r="E43" s="198"/>
      <c r="F43" s="184"/>
      <c r="G43" s="198"/>
      <c r="H43" s="184"/>
      <c r="I43" s="184"/>
      <c r="J43" s="184"/>
      <c r="K43" s="184"/>
      <c r="L43" s="184"/>
      <c r="M43" s="184"/>
      <c r="N43" s="184"/>
      <c r="O43" s="184"/>
      <c r="P43" s="184"/>
      <c r="Q43" s="184"/>
      <c r="R43" s="184"/>
      <c r="S43" s="184"/>
      <c r="T43" s="184"/>
      <c r="U43" s="184"/>
      <c r="V43" s="184"/>
      <c r="W43" s="184"/>
      <c r="X43" s="184"/>
      <c r="Y43" s="184"/>
      <c r="Z43" s="184"/>
      <c r="AA43" s="184"/>
      <c r="AB43" s="184"/>
      <c r="AC43" s="184"/>
      <c r="AD43" s="184"/>
      <c r="AE43" s="184"/>
      <c r="AF43" s="184"/>
      <c r="AG43" s="184"/>
    </row>
    <row r="44" spans="1:33" ht="14.25" customHeight="1">
      <c r="A44" s="184"/>
      <c r="B44" s="184"/>
      <c r="C44" s="185"/>
      <c r="D44" s="184"/>
      <c r="E44" s="198"/>
      <c r="F44" s="184"/>
      <c r="G44" s="198"/>
      <c r="H44" s="184"/>
      <c r="I44" s="184"/>
      <c r="J44" s="184"/>
      <c r="K44" s="184"/>
      <c r="L44" s="184"/>
      <c r="M44" s="184"/>
      <c r="N44" s="184"/>
      <c r="O44" s="184"/>
      <c r="P44" s="184"/>
      <c r="Q44" s="184"/>
      <c r="R44" s="184"/>
      <c r="S44" s="184"/>
      <c r="T44" s="184"/>
      <c r="U44" s="184"/>
      <c r="V44" s="184"/>
      <c r="W44" s="184"/>
      <c r="X44" s="184"/>
      <c r="Y44" s="184"/>
      <c r="Z44" s="184"/>
      <c r="AA44" s="184"/>
      <c r="AB44" s="184"/>
      <c r="AC44" s="184"/>
      <c r="AD44" s="184"/>
      <c r="AE44" s="184"/>
      <c r="AF44" s="184"/>
      <c r="AG44" s="184"/>
    </row>
    <row r="45" spans="1:33">
      <c r="A45" s="71"/>
      <c r="B45" s="71"/>
      <c r="C45" s="72"/>
      <c r="D45" s="71"/>
    </row>
    <row r="46" spans="1:33" ht="14.25" customHeight="1"/>
  </sheetData>
  <mergeCells count="3">
    <mergeCell ref="N19:P19"/>
    <mergeCell ref="N21:P21"/>
    <mergeCell ref="N23:P23"/>
  </mergeCells>
  <pageMargins left="0.511811024" right="0.511811024" top="0.78740157500000008" bottom="0.78740157500000008" header="0.31496062000000008" footer="0.31496062000000008"/>
  <pageSetup paperSize="9" fitToWidth="0" fitToHeight="0" orientation="portrait" r:id="rId1"/>
  <ignoredErrors>
    <ignoredError sqref="E17:M17 N8:N16 O8:O16" formulaRange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2"/>
  <dimension ref="A1:O60"/>
  <sheetViews>
    <sheetView zoomScale="90" zoomScaleNormal="90" workbookViewId="0">
      <selection activeCell="J43" sqref="J43"/>
    </sheetView>
  </sheetViews>
  <sheetFormatPr defaultRowHeight="14.25"/>
  <cols>
    <col min="1" max="1" width="10.42578125" style="8" customWidth="1"/>
    <col min="2" max="2" width="13.42578125" style="68" customWidth="1"/>
    <col min="3" max="3" width="11.7109375" style="68" bestFit="1" customWidth="1"/>
    <col min="4" max="4" width="6.28515625" style="8" bestFit="1" customWidth="1"/>
    <col min="5" max="5" width="12" style="8" bestFit="1" customWidth="1"/>
    <col min="6" max="6" width="13.42578125" style="8" bestFit="1" customWidth="1"/>
    <col min="7" max="7" width="11.28515625" style="8" bestFit="1" customWidth="1"/>
    <col min="8" max="8" width="7.5703125" style="8" bestFit="1" customWidth="1"/>
    <col min="9" max="9" width="8.5703125" style="8" bestFit="1" customWidth="1"/>
    <col min="10" max="10" width="13.42578125" style="8" bestFit="1" customWidth="1"/>
    <col min="11" max="11" width="11.28515625" style="8" bestFit="1" customWidth="1"/>
    <col min="12" max="12" width="7.140625" style="8" customWidth="1"/>
    <col min="13" max="13" width="8.5703125" style="8" bestFit="1" customWidth="1"/>
    <col min="14" max="14" width="13.42578125" style="8" bestFit="1" customWidth="1"/>
    <col min="15" max="15" width="12" style="8" customWidth="1"/>
    <col min="16" max="16" width="9.7109375" style="8" customWidth="1"/>
    <col min="17" max="17" width="9.140625" style="8" customWidth="1"/>
    <col min="18" max="16384" width="9.140625" style="8"/>
  </cols>
  <sheetData>
    <row r="1" spans="1:15" ht="15">
      <c r="A1" s="1" t="s">
        <v>3</v>
      </c>
    </row>
    <row r="2" spans="1:15" ht="15">
      <c r="A2" s="1" t="s">
        <v>4</v>
      </c>
    </row>
    <row r="3" spans="1:15" ht="15">
      <c r="A3" s="1"/>
    </row>
    <row r="4" spans="1:15" ht="15">
      <c r="A4" s="1" t="s">
        <v>382</v>
      </c>
    </row>
    <row r="5" spans="1:15" ht="15">
      <c r="A5" s="1"/>
    </row>
    <row r="6" spans="1:15">
      <c r="A6" s="8" t="s">
        <v>313</v>
      </c>
    </row>
    <row r="7" spans="1:15">
      <c r="A7" s="8" t="s">
        <v>314</v>
      </c>
    </row>
    <row r="8" spans="1:15" s="875" customFormat="1" ht="15" thickBot="1">
      <c r="B8" s="876">
        <v>658</v>
      </c>
      <c r="F8" s="875">
        <v>434</v>
      </c>
      <c r="J8" s="876">
        <v>136</v>
      </c>
      <c r="N8" s="876">
        <v>357</v>
      </c>
    </row>
    <row r="9" spans="1:15" s="76" customFormat="1" ht="41.25" customHeight="1" thickBot="1">
      <c r="A9" s="1179" t="str">
        <f>'10+_UNIDADES_2026'!A7</f>
        <v>Secretaria Municipal da Saúde</v>
      </c>
      <c r="B9" s="1180"/>
      <c r="C9" s="1181"/>
      <c r="E9" s="1179" t="str">
        <f>'10+_UNIDADES_2026'!A8</f>
        <v>Coordenadoria de Limpeza Urbana***</v>
      </c>
      <c r="F9" s="1180"/>
      <c r="G9" s="1181"/>
      <c r="I9" s="1179" t="str">
        <f>'10+_UNIDADES_2026'!A9</f>
        <v>Secretaria Municipal das Subprefeituras</v>
      </c>
      <c r="J9" s="1180"/>
      <c r="K9" s="1181"/>
      <c r="M9" s="1179" t="str">
        <f>'10+_UNIDADES_2026'!A10</f>
        <v>Companhia de Engenharia de Tráfego</v>
      </c>
      <c r="N9" s="1180"/>
      <c r="O9" s="1181"/>
    </row>
    <row r="10" spans="1:15" ht="15.75" thickBot="1">
      <c r="A10" s="442" t="s">
        <v>5</v>
      </c>
      <c r="B10" s="80" t="s">
        <v>315</v>
      </c>
      <c r="C10" s="255" t="s">
        <v>316</v>
      </c>
      <c r="E10" s="443" t="s">
        <v>5</v>
      </c>
      <c r="F10" s="80" t="s">
        <v>315</v>
      </c>
      <c r="G10" s="255" t="s">
        <v>316</v>
      </c>
      <c r="I10" s="442" t="s">
        <v>5</v>
      </c>
      <c r="J10" s="80" t="s">
        <v>315</v>
      </c>
      <c r="K10" s="255" t="s">
        <v>316</v>
      </c>
      <c r="M10" s="443" t="s">
        <v>5</v>
      </c>
      <c r="N10" s="77" t="s">
        <v>315</v>
      </c>
      <c r="O10" s="256" t="s">
        <v>316</v>
      </c>
    </row>
    <row r="11" spans="1:15" s="177" customFormat="1" ht="15">
      <c r="A11" s="294">
        <v>46023</v>
      </c>
      <c r="B11" s="574">
        <f>'10+_UNIDADES_2026'!M7</f>
        <v>821</v>
      </c>
      <c r="C11" s="575">
        <f>((B11-B8)/B8)*100</f>
        <v>24.772036474164132</v>
      </c>
      <c r="E11" s="294">
        <v>46023</v>
      </c>
      <c r="F11" s="576">
        <f>'10+_UNIDADES_2026'!M8</f>
        <v>556</v>
      </c>
      <c r="G11" s="575">
        <f>((F11-F8)/F8)*100</f>
        <v>28.110599078341014</v>
      </c>
      <c r="I11" s="294">
        <v>46023</v>
      </c>
      <c r="J11" s="576">
        <f>'10+_UNIDADES_2026'!M9</f>
        <v>344</v>
      </c>
      <c r="K11" s="575">
        <f>((J11-J8)/J8)*100</f>
        <v>152.94117647058823</v>
      </c>
      <c r="M11" s="294">
        <v>46023</v>
      </c>
      <c r="N11" s="444">
        <f>'10+_UNIDADES_2026'!M10</f>
        <v>343</v>
      </c>
      <c r="O11" s="571">
        <f>((N11-N8)/N8)*100</f>
        <v>-3.9215686274509802</v>
      </c>
    </row>
    <row r="12" spans="1:15" s="177" customFormat="1" ht="15">
      <c r="A12" s="888">
        <v>46054</v>
      </c>
      <c r="B12" s="891">
        <f>'10+_UNIDADES_2026'!L7</f>
        <v>700</v>
      </c>
      <c r="C12" s="892">
        <f t="shared" ref="C12:C18" si="0">((B12-B11)/B11)*100</f>
        <v>-14.738124238733253</v>
      </c>
      <c r="E12" s="888">
        <v>46054</v>
      </c>
      <c r="F12" s="893">
        <f>'10+_UNIDADES_2026'!L8</f>
        <v>560</v>
      </c>
      <c r="G12" s="892">
        <f t="shared" ref="G12:G17" si="1">((F12-F11)/F11)*100</f>
        <v>0.71942446043165476</v>
      </c>
      <c r="I12" s="888">
        <v>46054</v>
      </c>
      <c r="J12" s="893">
        <f>'10+_UNIDADES_2026'!L9</f>
        <v>283</v>
      </c>
      <c r="K12" s="892">
        <f t="shared" ref="K12:K17" si="2">((J12-J11)/J11)*100</f>
        <v>-17.732558139534884</v>
      </c>
      <c r="M12" s="888">
        <v>46054</v>
      </c>
      <c r="N12" s="297">
        <f>'10+_UNIDADES_2026'!L10</f>
        <v>305</v>
      </c>
      <c r="O12" s="298">
        <f t="shared" ref="O12:O17" si="3">((N12-N11)/N11)*100</f>
        <v>-11.078717201166182</v>
      </c>
    </row>
    <row r="13" spans="1:15" s="177" customFormat="1" ht="15">
      <c r="A13" s="888">
        <v>46082</v>
      </c>
      <c r="B13" s="891">
        <f>'10+_UNIDADES_2026'!K7</f>
        <v>803</v>
      </c>
      <c r="C13" s="892">
        <f t="shared" si="0"/>
        <v>14.714285714285714</v>
      </c>
      <c r="E13" s="888">
        <v>46082</v>
      </c>
      <c r="F13" s="893">
        <f>'10+_UNIDADES_2026'!K8</f>
        <v>571</v>
      </c>
      <c r="G13" s="892">
        <f t="shared" si="1"/>
        <v>1.9642857142857142</v>
      </c>
      <c r="I13" s="888">
        <v>46082</v>
      </c>
      <c r="J13" s="893">
        <f>'10+_UNIDADES_2026'!K9</f>
        <v>532</v>
      </c>
      <c r="K13" s="892">
        <f t="shared" si="2"/>
        <v>87.985865724381625</v>
      </c>
      <c r="M13" s="888">
        <v>46082</v>
      </c>
      <c r="N13" s="297">
        <f>'10+_UNIDADES_2026'!K10</f>
        <v>405</v>
      </c>
      <c r="O13" s="298">
        <f t="shared" si="3"/>
        <v>32.786885245901637</v>
      </c>
    </row>
    <row r="14" spans="1:15" s="177" customFormat="1" ht="15">
      <c r="A14" s="888">
        <v>46113</v>
      </c>
      <c r="B14" s="891">
        <f>'10+_UNIDADES_2026'!J$7</f>
        <v>749</v>
      </c>
      <c r="C14" s="892">
        <f t="shared" si="0"/>
        <v>-6.7247820672478209</v>
      </c>
      <c r="E14" s="888">
        <v>46113</v>
      </c>
      <c r="F14" s="893">
        <f>'10+_UNIDADES_2026'!J$8</f>
        <v>530</v>
      </c>
      <c r="G14" s="892">
        <f t="shared" si="1"/>
        <v>-7.1803852889667246</v>
      </c>
      <c r="I14" s="888">
        <v>46113</v>
      </c>
      <c r="J14" s="893">
        <f>'10+_UNIDADES_2026'!J$9</f>
        <v>441</v>
      </c>
      <c r="K14" s="892">
        <f t="shared" si="2"/>
        <v>-17.105263157894736</v>
      </c>
      <c r="M14" s="888">
        <v>46113</v>
      </c>
      <c r="N14" s="297">
        <f>'10+_UNIDADES_2026'!J$10</f>
        <v>333</v>
      </c>
      <c r="O14" s="298">
        <f t="shared" si="3"/>
        <v>-17.777777777777779</v>
      </c>
    </row>
    <row r="15" spans="1:15" s="177" customFormat="1" ht="15">
      <c r="A15" s="888">
        <v>46143</v>
      </c>
      <c r="B15" s="891">
        <f>'10+_UNIDADES_2026'!I$7</f>
        <v>764</v>
      </c>
      <c r="C15" s="892">
        <f t="shared" si="0"/>
        <v>2.0026702269692924</v>
      </c>
      <c r="E15" s="888">
        <v>46143</v>
      </c>
      <c r="F15" s="893">
        <f>'10+_UNIDADES_2026'!I$8</f>
        <v>389</v>
      </c>
      <c r="G15" s="892">
        <f t="shared" si="1"/>
        <v>-26.60377358490566</v>
      </c>
      <c r="I15" s="888">
        <v>46143</v>
      </c>
      <c r="J15" s="893">
        <f>'10+_UNIDADES_2026'!I$9</f>
        <v>402</v>
      </c>
      <c r="K15" s="892">
        <f t="shared" si="2"/>
        <v>-8.8435374149659864</v>
      </c>
      <c r="M15" s="888">
        <v>46143</v>
      </c>
      <c r="N15" s="297">
        <f>'10+_UNIDADES_2026'!I$10</f>
        <v>349</v>
      </c>
      <c r="O15" s="298">
        <f t="shared" si="3"/>
        <v>4.8048048048048049</v>
      </c>
    </row>
    <row r="16" spans="1:15" s="177" customFormat="1" ht="15">
      <c r="A16" s="888">
        <v>46174</v>
      </c>
      <c r="B16" s="891">
        <f>'10+_UNIDADES_2026'!H$7</f>
        <v>718</v>
      </c>
      <c r="C16" s="892">
        <f t="shared" si="0"/>
        <v>-6.0209424083769632</v>
      </c>
      <c r="E16" s="888">
        <v>46174</v>
      </c>
      <c r="F16" s="893">
        <f>'10+_UNIDADES_2026'!H$8</f>
        <v>404</v>
      </c>
      <c r="G16" s="892">
        <f t="shared" si="1"/>
        <v>3.8560411311053984</v>
      </c>
      <c r="I16" s="888">
        <v>46174</v>
      </c>
      <c r="J16" s="893">
        <f>'10+_UNIDADES_2026'!H$9</f>
        <v>425</v>
      </c>
      <c r="K16" s="892">
        <f t="shared" si="2"/>
        <v>5.721393034825871</v>
      </c>
      <c r="M16" s="888">
        <v>46174</v>
      </c>
      <c r="N16" s="297">
        <f>'10+_UNIDADES_2026'!H$10</f>
        <v>393</v>
      </c>
      <c r="O16" s="298">
        <f t="shared" si="3"/>
        <v>12.607449856733524</v>
      </c>
    </row>
    <row r="17" spans="1:15" s="177" customFormat="1" ht="15">
      <c r="A17" s="888">
        <v>46204</v>
      </c>
      <c r="B17" s="891">
        <f>'10+_UNIDADES_2026'!G$7</f>
        <v>848</v>
      </c>
      <c r="C17" s="892">
        <f t="shared" si="0"/>
        <v>18.105849582172702</v>
      </c>
      <c r="E17" s="888">
        <v>46204</v>
      </c>
      <c r="F17" s="893">
        <f>'10+_UNIDADES_2026'!G$8</f>
        <v>504</v>
      </c>
      <c r="G17" s="892">
        <f t="shared" si="1"/>
        <v>24.752475247524753</v>
      </c>
      <c r="I17" s="888">
        <v>46204</v>
      </c>
      <c r="J17" s="893">
        <f>'10+_UNIDADES_2026'!G$9</f>
        <v>539</v>
      </c>
      <c r="K17" s="892">
        <f t="shared" si="2"/>
        <v>26.823529411764707</v>
      </c>
      <c r="M17" s="888">
        <v>46204</v>
      </c>
      <c r="N17" s="297">
        <f>'10+_UNIDADES_2026'!G$10</f>
        <v>414</v>
      </c>
      <c r="O17" s="298">
        <f t="shared" si="3"/>
        <v>5.343511450381679</v>
      </c>
    </row>
    <row r="18" spans="1:15" s="177" customFormat="1" ht="15">
      <c r="A18" s="888">
        <v>46235</v>
      </c>
      <c r="B18" s="891">
        <f>'10+_UNIDADES_2026'!F$7</f>
        <v>912</v>
      </c>
      <c r="C18" s="892">
        <f t="shared" si="0"/>
        <v>7.5471698113207548</v>
      </c>
      <c r="E18" s="888">
        <v>46235</v>
      </c>
      <c r="F18" s="893">
        <f>'10+_UNIDADES_2026'!F$8</f>
        <v>586</v>
      </c>
      <c r="G18" s="892">
        <f>((F18-F17)/F17)*100</f>
        <v>16.269841269841269</v>
      </c>
      <c r="I18" s="888">
        <v>46235</v>
      </c>
      <c r="J18" s="893">
        <f>'10+_UNIDADES_2026'!F$9</f>
        <v>495</v>
      </c>
      <c r="K18" s="892">
        <f>((J18-J17)/J17)*100</f>
        <v>-8.1632653061224492</v>
      </c>
      <c r="M18" s="888">
        <v>46235</v>
      </c>
      <c r="N18" s="297">
        <f>'10+_UNIDADES_2026'!F$10</f>
        <v>504</v>
      </c>
      <c r="O18" s="298">
        <f>((N18-N17)/N17)*100</f>
        <v>21.739130434782609</v>
      </c>
    </row>
    <row r="19" spans="1:15" s="177" customFormat="1" ht="15">
      <c r="A19" s="888">
        <v>46266</v>
      </c>
      <c r="B19" s="891">
        <f>'10+_UNIDADES_2026'!E$7</f>
        <v>928</v>
      </c>
      <c r="C19" s="892">
        <f>((B19-B18)/B18)*100</f>
        <v>1.7543859649122806</v>
      </c>
      <c r="E19" s="888">
        <v>46266</v>
      </c>
      <c r="F19" s="893">
        <f>'10+_UNIDADES_2026'!E$8</f>
        <v>542</v>
      </c>
      <c r="G19" s="892">
        <f>((F19-F18)/F18)*100</f>
        <v>-7.5085324232081918</v>
      </c>
      <c r="I19" s="888">
        <v>46266</v>
      </c>
      <c r="J19" s="893">
        <f>'10+_UNIDADES_2026'!E$9</f>
        <v>512</v>
      </c>
      <c r="K19" s="892">
        <f>((J19-J18)/J18)*100</f>
        <v>3.4343434343434343</v>
      </c>
      <c r="M19" s="888">
        <v>46266</v>
      </c>
      <c r="N19" s="297">
        <f>'10+_UNIDADES_2026'!E$10</f>
        <v>445</v>
      </c>
      <c r="O19" s="298">
        <f>((N19-N18)/N18)*100</f>
        <v>-11.706349206349206</v>
      </c>
    </row>
    <row r="20" spans="1:15" s="177" customFormat="1" ht="15">
      <c r="A20" s="879">
        <v>46296</v>
      </c>
      <c r="B20" s="844">
        <f>'10+_UNIDADES_2026'!D$7</f>
        <v>0</v>
      </c>
      <c r="C20" s="845">
        <f>((B20-B19)/B19)*100</f>
        <v>-100</v>
      </c>
      <c r="E20" s="879">
        <v>46296</v>
      </c>
      <c r="F20" s="848">
        <f>'10+_UNIDADES_2026'!D$8</f>
        <v>0</v>
      </c>
      <c r="G20" s="845">
        <f>((F20-F19)/F19)*100</f>
        <v>-100</v>
      </c>
      <c r="I20" s="879">
        <v>46296</v>
      </c>
      <c r="J20" s="848">
        <f>'10+_UNIDADES_2026'!D$9</f>
        <v>0</v>
      </c>
      <c r="K20" s="845">
        <f>((J20-J19)/J19)*100</f>
        <v>-100</v>
      </c>
      <c r="M20" s="879">
        <v>46296</v>
      </c>
      <c r="N20" s="834">
        <f>'10+_UNIDADES_2026'!D$10</f>
        <v>0</v>
      </c>
      <c r="O20" s="835">
        <f>((N20-N19)/N19)*100</f>
        <v>-100</v>
      </c>
    </row>
    <row r="21" spans="1:15" s="177" customFormat="1" ht="15">
      <c r="A21" s="879">
        <v>46327</v>
      </c>
      <c r="B21" s="844">
        <f>'10+_UNIDADES_2026'!C$7</f>
        <v>0</v>
      </c>
      <c r="C21" s="845" t="e">
        <f>((B21-B20)/B20)*100</f>
        <v>#DIV/0!</v>
      </c>
      <c r="E21" s="879">
        <v>46327</v>
      </c>
      <c r="F21" s="848">
        <f>'10+_UNIDADES_2026'!C$8</f>
        <v>0</v>
      </c>
      <c r="G21" s="845" t="e">
        <f>((F21-F20)/F20)*100</f>
        <v>#DIV/0!</v>
      </c>
      <c r="I21" s="879">
        <v>46327</v>
      </c>
      <c r="J21" s="848">
        <f>'10+_UNIDADES_2026'!C$9</f>
        <v>0</v>
      </c>
      <c r="K21" s="845" t="e">
        <f>((J21-J20)/J20)*100</f>
        <v>#DIV/0!</v>
      </c>
      <c r="M21" s="879">
        <v>46327</v>
      </c>
      <c r="N21" s="834">
        <f>'10+_UNIDADES_2026'!C$10</f>
        <v>0</v>
      </c>
      <c r="O21" s="835" t="e">
        <f>((N21-N20)/N20)*100</f>
        <v>#DIV/0!</v>
      </c>
    </row>
    <row r="22" spans="1:15" s="177" customFormat="1" ht="15.75" thickBot="1">
      <c r="A22" s="880">
        <v>46357</v>
      </c>
      <c r="B22" s="846">
        <f>'10+_UNIDADES_2026'!B$7</f>
        <v>0</v>
      </c>
      <c r="C22" s="847" t="e">
        <f>((B22-B21)/B21)*100</f>
        <v>#DIV/0!</v>
      </c>
      <c r="E22" s="880">
        <v>46357</v>
      </c>
      <c r="F22" s="849">
        <f>'10+_UNIDADES_2026'!B$8</f>
        <v>0</v>
      </c>
      <c r="G22" s="847" t="e">
        <f>((F22-F21)/F21)*100</f>
        <v>#DIV/0!</v>
      </c>
      <c r="I22" s="880">
        <v>46357</v>
      </c>
      <c r="J22" s="849">
        <f>'10+_UNIDADES_2026'!B$9</f>
        <v>0</v>
      </c>
      <c r="K22" s="847" t="e">
        <f>((J22-J21)/J21)*100</f>
        <v>#DIV/0!</v>
      </c>
      <c r="M22" s="880">
        <v>46357</v>
      </c>
      <c r="N22" s="836">
        <f>'10+_UNIDADES_2026'!B$10</f>
        <v>0</v>
      </c>
      <c r="O22" s="837" t="e">
        <f>((N22-N21)/N21)*100</f>
        <v>#DIV/0!</v>
      </c>
    </row>
    <row r="23" spans="1:15">
      <c r="B23" s="8"/>
      <c r="C23" s="8"/>
    </row>
    <row r="24" spans="1:15" s="875" customFormat="1" ht="15" thickBot="1">
      <c r="B24" s="876">
        <v>348</v>
      </c>
      <c r="F24" s="876">
        <v>190</v>
      </c>
      <c r="J24" s="876">
        <v>229</v>
      </c>
      <c r="N24" s="876">
        <v>224</v>
      </c>
    </row>
    <row r="25" spans="1:15" ht="30.75" customHeight="1" thickBot="1">
      <c r="A25" s="1179" t="str">
        <f>'10+_UNIDADES_2026'!A11</f>
        <v>São Paulo Transportes</v>
      </c>
      <c r="B25" s="1180"/>
      <c r="C25" s="1181"/>
      <c r="E25" s="1179" t="str">
        <f>'10+_UNIDADES_2026'!A12</f>
        <v>Secretaria Municipal de Educação</v>
      </c>
      <c r="F25" s="1180"/>
      <c r="G25" s="1181"/>
      <c r="I25" s="1179" t="str">
        <f>'10+_UNIDADES_2026'!A13</f>
        <v>Secretaria Municipal da Fazenda</v>
      </c>
      <c r="J25" s="1180"/>
      <c r="K25" s="1181"/>
      <c r="M25" s="1179" t="str">
        <f>'10+_UNIDADES_2026'!A14</f>
        <v>Secretaria Municipal de Assistência e Desenvolvimento Social</v>
      </c>
      <c r="N25" s="1180"/>
      <c r="O25" s="1181"/>
    </row>
    <row r="26" spans="1:15" ht="15.75" thickBot="1">
      <c r="A26" s="442" t="s">
        <v>5</v>
      </c>
      <c r="B26" s="77" t="s">
        <v>315</v>
      </c>
      <c r="C26" s="256" t="s">
        <v>316</v>
      </c>
      <c r="E26" s="443" t="s">
        <v>5</v>
      </c>
      <c r="F26" s="77" t="s">
        <v>315</v>
      </c>
      <c r="G26" s="256" t="s">
        <v>316</v>
      </c>
      <c r="I26" s="442" t="s">
        <v>5</v>
      </c>
      <c r="J26" s="77" t="s">
        <v>315</v>
      </c>
      <c r="K26" s="256" t="s">
        <v>316</v>
      </c>
      <c r="M26" s="258" t="s">
        <v>5</v>
      </c>
      <c r="N26" s="77" t="s">
        <v>315</v>
      </c>
      <c r="O26" s="256" t="s">
        <v>316</v>
      </c>
    </row>
    <row r="27" spans="1:15" s="177" customFormat="1" ht="15">
      <c r="A27" s="294">
        <v>46023</v>
      </c>
      <c r="B27" s="444">
        <f>'10+_UNIDADES_2026'!M11</f>
        <v>265</v>
      </c>
      <c r="C27" s="571">
        <f>((B27-B24)/B24)*100</f>
        <v>-23.850574712643677</v>
      </c>
      <c r="E27" s="294">
        <v>46023</v>
      </c>
      <c r="F27" s="444">
        <f>'10+_UNIDADES_2026'!M12</f>
        <v>458</v>
      </c>
      <c r="G27" s="571">
        <f>((F27-F24)/F24)*100</f>
        <v>141.05263157894737</v>
      </c>
      <c r="I27" s="294">
        <v>46023</v>
      </c>
      <c r="J27" s="444">
        <f>'10+_UNIDADES_2026'!M13</f>
        <v>343</v>
      </c>
      <c r="K27" s="571">
        <f>((J27-J24)/J24)*100</f>
        <v>49.78165938864629</v>
      </c>
      <c r="M27" s="294">
        <v>46023</v>
      </c>
      <c r="N27" s="444">
        <f>'10+_UNIDADES_2026'!M14</f>
        <v>258</v>
      </c>
      <c r="O27" s="571">
        <f>((N27-N24)/N24)*100</f>
        <v>15.178571428571427</v>
      </c>
    </row>
    <row r="28" spans="1:15" s="177" customFormat="1" ht="15">
      <c r="A28" s="888">
        <v>46054</v>
      </c>
      <c r="B28" s="297">
        <f>'10+_UNIDADES_2026'!L11</f>
        <v>339</v>
      </c>
      <c r="C28" s="298">
        <f t="shared" ref="C28:C33" si="4">((B28-B27)/B27)*100</f>
        <v>27.924528301886792</v>
      </c>
      <c r="E28" s="888">
        <v>46054</v>
      </c>
      <c r="F28" s="297">
        <f>'10+_UNIDADES_2026'!L12</f>
        <v>612</v>
      </c>
      <c r="G28" s="298">
        <f t="shared" ref="G28:G33" si="5">((F28-F27)/F27)*100</f>
        <v>33.624454148471614</v>
      </c>
      <c r="I28" s="888">
        <v>46054</v>
      </c>
      <c r="J28" s="297">
        <f>'10+_UNIDADES_2026'!L13</f>
        <v>355</v>
      </c>
      <c r="K28" s="298">
        <f t="shared" ref="K28:K33" si="6">((J28-J27)/J27)*100</f>
        <v>3.4985422740524781</v>
      </c>
      <c r="M28" s="888">
        <v>46054</v>
      </c>
      <c r="N28" s="297">
        <f>'10+_UNIDADES_2026'!L14</f>
        <v>222</v>
      </c>
      <c r="O28" s="298">
        <f t="shared" ref="O28:O33" si="7">((N28-N27)/N27)*100</f>
        <v>-13.953488372093023</v>
      </c>
    </row>
    <row r="29" spans="1:15" s="177" customFormat="1" ht="15">
      <c r="A29" s="888">
        <v>46082</v>
      </c>
      <c r="B29" s="297">
        <f>'10+_UNIDADES_2026'!K11</f>
        <v>395</v>
      </c>
      <c r="C29" s="298">
        <f t="shared" si="4"/>
        <v>16.519174041297934</v>
      </c>
      <c r="E29" s="888">
        <v>46082</v>
      </c>
      <c r="F29" s="297">
        <f>'10+_UNIDADES_2026'!K12</f>
        <v>456</v>
      </c>
      <c r="G29" s="298">
        <f t="shared" si="5"/>
        <v>-25.490196078431371</v>
      </c>
      <c r="I29" s="888">
        <v>46082</v>
      </c>
      <c r="J29" s="297">
        <f>'10+_UNIDADES_2026'!K13</f>
        <v>351</v>
      </c>
      <c r="K29" s="298">
        <f t="shared" si="6"/>
        <v>-1.1267605633802817</v>
      </c>
      <c r="M29" s="888">
        <v>46082</v>
      </c>
      <c r="N29" s="297">
        <f>'10+_UNIDADES_2026'!K14</f>
        <v>276</v>
      </c>
      <c r="O29" s="298">
        <f t="shared" si="7"/>
        <v>24.324324324324326</v>
      </c>
    </row>
    <row r="30" spans="1:15" s="177" customFormat="1" ht="15">
      <c r="A30" s="888">
        <v>46113</v>
      </c>
      <c r="B30" s="297">
        <f>'10+_UNIDADES_2026'!J$11</f>
        <v>369</v>
      </c>
      <c r="C30" s="298">
        <f t="shared" si="4"/>
        <v>-6.5822784810126587</v>
      </c>
      <c r="E30" s="888">
        <v>46113</v>
      </c>
      <c r="F30" s="297">
        <f>'10+_UNIDADES_2026'!J$12</f>
        <v>303</v>
      </c>
      <c r="G30" s="298">
        <f t="shared" si="5"/>
        <v>-33.55263157894737</v>
      </c>
      <c r="I30" s="888">
        <v>46113</v>
      </c>
      <c r="J30" s="297">
        <f>'10+_UNIDADES_2026'!J$13</f>
        <v>293</v>
      </c>
      <c r="K30" s="298">
        <f t="shared" si="6"/>
        <v>-16.524216524216524</v>
      </c>
      <c r="M30" s="888">
        <v>46113</v>
      </c>
      <c r="N30" s="297">
        <f>'10+_UNIDADES_2026'!J$14</f>
        <v>256</v>
      </c>
      <c r="O30" s="298">
        <f t="shared" si="7"/>
        <v>-7.2463768115942031</v>
      </c>
    </row>
    <row r="31" spans="1:15" s="177" customFormat="1" ht="15">
      <c r="A31" s="888">
        <v>46143</v>
      </c>
      <c r="B31" s="297">
        <f>'10+_UNIDADES_2026'!I$11</f>
        <v>327</v>
      </c>
      <c r="C31" s="298">
        <f t="shared" si="4"/>
        <v>-11.38211382113821</v>
      </c>
      <c r="E31" s="888">
        <v>46143</v>
      </c>
      <c r="F31" s="297">
        <f>'10+_UNIDADES_2026'!I$12</f>
        <v>390</v>
      </c>
      <c r="G31" s="298">
        <f t="shared" si="5"/>
        <v>28.71287128712871</v>
      </c>
      <c r="I31" s="888">
        <v>46143</v>
      </c>
      <c r="J31" s="297">
        <f>'10+_UNIDADES_2026'!I$13</f>
        <v>309</v>
      </c>
      <c r="K31" s="298">
        <f t="shared" si="6"/>
        <v>5.4607508532423212</v>
      </c>
      <c r="M31" s="888">
        <v>46143</v>
      </c>
      <c r="N31" s="297">
        <f>'10+_UNIDADES_2026'!I$14</f>
        <v>292</v>
      </c>
      <c r="O31" s="298">
        <f t="shared" si="7"/>
        <v>14.0625</v>
      </c>
    </row>
    <row r="32" spans="1:15" s="177" customFormat="1" ht="15">
      <c r="A32" s="888">
        <v>46174</v>
      </c>
      <c r="B32" s="297">
        <f>'10+_UNIDADES_2026'!H$11</f>
        <v>324</v>
      </c>
      <c r="C32" s="298">
        <f t="shared" si="4"/>
        <v>-0.91743119266055051</v>
      </c>
      <c r="E32" s="888">
        <v>46174</v>
      </c>
      <c r="F32" s="297">
        <f>'10+_UNIDADES_2026'!H$12</f>
        <v>228</v>
      </c>
      <c r="G32" s="298">
        <f t="shared" si="5"/>
        <v>-41.53846153846154</v>
      </c>
      <c r="I32" s="888">
        <v>46174</v>
      </c>
      <c r="J32" s="297">
        <f>'10+_UNIDADES_2026'!H$13</f>
        <v>300</v>
      </c>
      <c r="K32" s="298">
        <f t="shared" si="6"/>
        <v>-2.912621359223301</v>
      </c>
      <c r="M32" s="888">
        <v>46174</v>
      </c>
      <c r="N32" s="297">
        <f>'10+_UNIDADES_2026'!H$14</f>
        <v>227</v>
      </c>
      <c r="O32" s="298">
        <f t="shared" si="7"/>
        <v>-22.260273972602739</v>
      </c>
    </row>
    <row r="33" spans="1:15" s="177" customFormat="1" ht="15">
      <c r="A33" s="888">
        <v>46204</v>
      </c>
      <c r="B33" s="297">
        <f>'10+_UNIDADES_2026'!G$11</f>
        <v>359</v>
      </c>
      <c r="C33" s="298">
        <f t="shared" si="4"/>
        <v>10.802469135802468</v>
      </c>
      <c r="E33" s="888">
        <v>46204</v>
      </c>
      <c r="F33" s="297">
        <f>'10+_UNIDADES_2026'!G$12</f>
        <v>286</v>
      </c>
      <c r="G33" s="298">
        <f t="shared" si="5"/>
        <v>25.438596491228072</v>
      </c>
      <c r="I33" s="888">
        <v>46204</v>
      </c>
      <c r="J33" s="297">
        <f>'10+_UNIDADES_2026'!G$13</f>
        <v>472</v>
      </c>
      <c r="K33" s="298">
        <f t="shared" si="6"/>
        <v>57.333333333333336</v>
      </c>
      <c r="M33" s="888">
        <v>46204</v>
      </c>
      <c r="N33" s="297">
        <f>'10+_UNIDADES_2026'!G$14</f>
        <v>316</v>
      </c>
      <c r="O33" s="298">
        <f t="shared" si="7"/>
        <v>39.207048458149778</v>
      </c>
    </row>
    <row r="34" spans="1:15" s="177" customFormat="1" ht="15">
      <c r="A34" s="888">
        <v>46235</v>
      </c>
      <c r="B34" s="297">
        <f>'10+_UNIDADES_2026'!F$11</f>
        <v>454</v>
      </c>
      <c r="C34" s="298">
        <f>((B34-B33)/B33)*100</f>
        <v>26.462395543175489</v>
      </c>
      <c r="E34" s="888">
        <v>46235</v>
      </c>
      <c r="F34" s="297">
        <f>'10+_UNIDADES_2026'!F$12</f>
        <v>299</v>
      </c>
      <c r="G34" s="298">
        <f>((F34-F33)/F33)*100</f>
        <v>4.5454545454545459</v>
      </c>
      <c r="I34" s="888">
        <v>46235</v>
      </c>
      <c r="J34" s="297">
        <f>'10+_UNIDADES_2026'!F$13</f>
        <v>382</v>
      </c>
      <c r="K34" s="298">
        <f>((J34-J33)/J33)*100</f>
        <v>-19.067796610169491</v>
      </c>
      <c r="M34" s="888">
        <v>46235</v>
      </c>
      <c r="N34" s="297">
        <f>'10+_UNIDADES_2026'!F$14</f>
        <v>217</v>
      </c>
      <c r="O34" s="298">
        <f>((N34-N33)/N33)*100</f>
        <v>-31.329113924050635</v>
      </c>
    </row>
    <row r="35" spans="1:15" s="177" customFormat="1" ht="15">
      <c r="A35" s="888">
        <v>46266</v>
      </c>
      <c r="B35" s="297">
        <f>'10+_UNIDADES_2026'!E$11</f>
        <v>510</v>
      </c>
      <c r="C35" s="298">
        <f>((B35-B34)/B34)*100</f>
        <v>12.334801762114537</v>
      </c>
      <c r="E35" s="888">
        <v>46266</v>
      </c>
      <c r="F35" s="297">
        <f>'10+_UNIDADES_2026'!E$12</f>
        <v>285</v>
      </c>
      <c r="G35" s="298">
        <f>((F35-F34)/F34)*100</f>
        <v>-4.6822742474916383</v>
      </c>
      <c r="I35" s="888">
        <v>46266</v>
      </c>
      <c r="J35" s="297">
        <f>'10+_UNIDADES_2026'!E$13</f>
        <v>381</v>
      </c>
      <c r="K35" s="298">
        <f>((J35-J34)/J34)*100</f>
        <v>-0.26178010471204188</v>
      </c>
      <c r="M35" s="888">
        <v>46266</v>
      </c>
      <c r="N35" s="297">
        <f>'10+_UNIDADES_2026'!E$14</f>
        <v>157</v>
      </c>
      <c r="O35" s="298">
        <f>((N35-N34)/N34)*100</f>
        <v>-27.649769585253459</v>
      </c>
    </row>
    <row r="36" spans="1:15" s="177" customFormat="1" ht="15">
      <c r="A36" s="879">
        <v>46296</v>
      </c>
      <c r="B36" s="834">
        <f>'10+_UNIDADES_2026'!D$11</f>
        <v>0</v>
      </c>
      <c r="C36" s="835">
        <f>((B36-B35)/B35)*100</f>
        <v>-100</v>
      </c>
      <c r="E36" s="879">
        <v>46296</v>
      </c>
      <c r="F36" s="834">
        <f>'10+_UNIDADES_2026'!D$12</f>
        <v>0</v>
      </c>
      <c r="G36" s="835">
        <f>((F36-F35)/F35)*100</f>
        <v>-100</v>
      </c>
      <c r="I36" s="879">
        <v>46296</v>
      </c>
      <c r="J36" s="834">
        <f>'10+_UNIDADES_2026'!D$13</f>
        <v>0</v>
      </c>
      <c r="K36" s="835">
        <f>((J36-J35)/J35)*100</f>
        <v>-100</v>
      </c>
      <c r="M36" s="879">
        <v>46296</v>
      </c>
      <c r="N36" s="834">
        <f>'10+_UNIDADES_2026'!D$14</f>
        <v>0</v>
      </c>
      <c r="O36" s="835">
        <f>((N36-N35)/N35)*100</f>
        <v>-100</v>
      </c>
    </row>
    <row r="37" spans="1:15" s="177" customFormat="1" ht="15">
      <c r="A37" s="879">
        <v>46327</v>
      </c>
      <c r="B37" s="834">
        <f>'10+_UNIDADES_2026'!C$11</f>
        <v>0</v>
      </c>
      <c r="C37" s="835" t="e">
        <f>((B37-B36)/B36)*100</f>
        <v>#DIV/0!</v>
      </c>
      <c r="E37" s="879">
        <v>46327</v>
      </c>
      <c r="F37" s="834">
        <f>'10+_UNIDADES_2026'!C$12</f>
        <v>0</v>
      </c>
      <c r="G37" s="835" t="e">
        <f>((F37-F36)/F36)*100</f>
        <v>#DIV/0!</v>
      </c>
      <c r="I37" s="879">
        <v>46327</v>
      </c>
      <c r="J37" s="834">
        <f>'10+_UNIDADES_2026'!C$13</f>
        <v>0</v>
      </c>
      <c r="K37" s="835" t="e">
        <f>((J37-J36)/J36)*100</f>
        <v>#DIV/0!</v>
      </c>
      <c r="M37" s="879">
        <v>46327</v>
      </c>
      <c r="N37" s="834">
        <f>'10+_UNIDADES_2026'!C$14</f>
        <v>0</v>
      </c>
      <c r="O37" s="835" t="e">
        <f>((N37-N36)/N36)*100</f>
        <v>#DIV/0!</v>
      </c>
    </row>
    <row r="38" spans="1:15" s="177" customFormat="1" ht="15.75" thickBot="1">
      <c r="A38" s="880">
        <v>46357</v>
      </c>
      <c r="B38" s="836">
        <f>'10+_UNIDADES_2026'!B$11</f>
        <v>0</v>
      </c>
      <c r="C38" s="837" t="e">
        <f>((B38-B37)/B37)*100</f>
        <v>#DIV/0!</v>
      </c>
      <c r="E38" s="880">
        <v>46357</v>
      </c>
      <c r="F38" s="836">
        <f>'10+_UNIDADES_2026'!B$12</f>
        <v>0</v>
      </c>
      <c r="G38" s="837" t="e">
        <f>((F38-F37)/F37)*100</f>
        <v>#DIV/0!</v>
      </c>
      <c r="I38" s="880">
        <v>46357</v>
      </c>
      <c r="J38" s="836">
        <f>'10+_UNIDADES_2026'!B$13</f>
        <v>0</v>
      </c>
      <c r="K38" s="837" t="e">
        <f>((J38-J37)/J37)*100</f>
        <v>#DIV/0!</v>
      </c>
      <c r="M38" s="880">
        <v>46357</v>
      </c>
      <c r="N38" s="836">
        <f>'10+_UNIDADES_2026'!B$14</f>
        <v>0</v>
      </c>
      <c r="O38" s="837" t="e">
        <f>((N38-N37)/N37)*100</f>
        <v>#DIV/0!</v>
      </c>
    </row>
    <row r="39" spans="1:15">
      <c r="B39" s="8"/>
      <c r="C39" s="8"/>
    </row>
    <row r="40" spans="1:15" s="875" customFormat="1" ht="15" thickBot="1">
      <c r="B40" s="876">
        <v>125</v>
      </c>
      <c r="F40" s="876">
        <v>161</v>
      </c>
    </row>
    <row r="41" spans="1:15" ht="30.75" customHeight="1" thickBot="1">
      <c r="A41" s="1179" t="str">
        <f>'10+_UNIDADES_2026'!A15</f>
        <v>Agência Reguladora de Serviços Públicos do Município</v>
      </c>
      <c r="B41" s="1180"/>
      <c r="C41" s="1181"/>
      <c r="E41" s="1179" t="str">
        <f>'10+_UNIDADES_2026'!A16</f>
        <v>Fora da competência da municipalidade</v>
      </c>
      <c r="F41" s="1180"/>
      <c r="G41" s="1181"/>
    </row>
    <row r="42" spans="1:15" ht="15.75" thickBot="1">
      <c r="A42" s="258" t="s">
        <v>5</v>
      </c>
      <c r="B42" s="77" t="s">
        <v>315</v>
      </c>
      <c r="C42" s="256" t="s">
        <v>316</v>
      </c>
      <c r="E42" s="442" t="s">
        <v>5</v>
      </c>
      <c r="F42" s="77" t="s">
        <v>315</v>
      </c>
      <c r="G42" s="256" t="s">
        <v>316</v>
      </c>
    </row>
    <row r="43" spans="1:15" s="177" customFormat="1" ht="15">
      <c r="A43" s="294">
        <v>46023</v>
      </c>
      <c r="B43" s="444">
        <f>'10+_UNIDADES_2026'!M15</f>
        <v>148</v>
      </c>
      <c r="C43" s="571">
        <f>((B43-B40)/B40)*100</f>
        <v>18.399999999999999</v>
      </c>
      <c r="E43" s="294">
        <v>46023</v>
      </c>
      <c r="F43" s="444">
        <f>'10+_UNIDADES_2026'!M16</f>
        <v>143</v>
      </c>
      <c r="G43" s="571">
        <f>((F43-F40)/F40)*100</f>
        <v>-11.180124223602485</v>
      </c>
    </row>
    <row r="44" spans="1:15" s="177" customFormat="1" ht="15">
      <c r="A44" s="888">
        <v>46054</v>
      </c>
      <c r="B44" s="297">
        <f>'10+_UNIDADES_2026'!L15</f>
        <v>131</v>
      </c>
      <c r="C44" s="298">
        <f t="shared" ref="C44:C49" si="8">((B44-B43)/B43)*100</f>
        <v>-11.486486486486488</v>
      </c>
      <c r="E44" s="888">
        <v>46054</v>
      </c>
      <c r="F44" s="297">
        <f>'10+_UNIDADES_2026'!L16</f>
        <v>80</v>
      </c>
      <c r="G44" s="298">
        <f t="shared" ref="G44:G49" si="9">((F44-F43)/F43)*100</f>
        <v>-44.05594405594406</v>
      </c>
    </row>
    <row r="45" spans="1:15" s="177" customFormat="1" ht="15">
      <c r="A45" s="888">
        <v>46082</v>
      </c>
      <c r="B45" s="297">
        <f>'10+_UNIDADES_2026'!K15</f>
        <v>191</v>
      </c>
      <c r="C45" s="298">
        <f t="shared" si="8"/>
        <v>45.801526717557252</v>
      </c>
      <c r="E45" s="888">
        <v>46082</v>
      </c>
      <c r="F45" s="297">
        <f>'10+_UNIDADES_2026'!K16</f>
        <v>154</v>
      </c>
      <c r="G45" s="298">
        <f t="shared" si="9"/>
        <v>92.5</v>
      </c>
    </row>
    <row r="46" spans="1:15" s="177" customFormat="1" ht="15">
      <c r="A46" s="888">
        <v>46113</v>
      </c>
      <c r="B46" s="297">
        <f>'10+_UNIDADES_2026'!J$15</f>
        <v>130</v>
      </c>
      <c r="C46" s="298">
        <f t="shared" si="8"/>
        <v>-31.937172774869111</v>
      </c>
      <c r="E46" s="888">
        <v>46113</v>
      </c>
      <c r="F46" s="297">
        <f>'10+_UNIDADES_2026'!J$16</f>
        <v>142</v>
      </c>
      <c r="G46" s="298">
        <f t="shared" si="9"/>
        <v>-7.7922077922077921</v>
      </c>
    </row>
    <row r="47" spans="1:15" s="177" customFormat="1" ht="15">
      <c r="A47" s="888">
        <v>46143</v>
      </c>
      <c r="B47" s="297">
        <f>'10+_UNIDADES_2026'!I$15</f>
        <v>119</v>
      </c>
      <c r="C47" s="298">
        <f t="shared" si="8"/>
        <v>-8.4615384615384617</v>
      </c>
      <c r="E47" s="888">
        <v>46143</v>
      </c>
      <c r="F47" s="297">
        <f>'10+_UNIDADES_2026'!I$16</f>
        <v>179</v>
      </c>
      <c r="G47" s="298">
        <f t="shared" si="9"/>
        <v>26.056338028169012</v>
      </c>
    </row>
    <row r="48" spans="1:15" s="177" customFormat="1" ht="15">
      <c r="A48" s="888">
        <v>46174</v>
      </c>
      <c r="B48" s="297">
        <f>'10+_UNIDADES_2026'!H$15</f>
        <v>112</v>
      </c>
      <c r="C48" s="298">
        <f t="shared" si="8"/>
        <v>-5.8823529411764701</v>
      </c>
      <c r="E48" s="888">
        <v>46174</v>
      </c>
      <c r="F48" s="297">
        <f>'10+_UNIDADES_2026'!H$16</f>
        <v>130</v>
      </c>
      <c r="G48" s="298">
        <f t="shared" si="9"/>
        <v>-27.374301675977652</v>
      </c>
    </row>
    <row r="49" spans="1:7" s="177" customFormat="1" ht="15">
      <c r="A49" s="888">
        <v>46204</v>
      </c>
      <c r="B49" s="297">
        <f>'10+_UNIDADES_2026'!G$15</f>
        <v>165</v>
      </c>
      <c r="C49" s="298">
        <f t="shared" si="8"/>
        <v>47.321428571428569</v>
      </c>
      <c r="E49" s="888">
        <v>46204</v>
      </c>
      <c r="F49" s="297">
        <f>'10+_UNIDADES_2026'!G$16</f>
        <v>170</v>
      </c>
      <c r="G49" s="298">
        <f t="shared" si="9"/>
        <v>30.76923076923077</v>
      </c>
    </row>
    <row r="50" spans="1:7" s="177" customFormat="1" ht="15">
      <c r="A50" s="888">
        <v>46235</v>
      </c>
      <c r="B50" s="297">
        <f>'10+_UNIDADES_2026'!F$15</f>
        <v>146</v>
      </c>
      <c r="C50" s="298">
        <f>((B50-B49)/B49)*100</f>
        <v>-11.515151515151516</v>
      </c>
      <c r="E50" s="888">
        <v>46235</v>
      </c>
      <c r="F50" s="297">
        <f>'10+_UNIDADES_2026'!F$16</f>
        <v>108</v>
      </c>
      <c r="G50" s="298">
        <f>((F50-F49)/F49)*100</f>
        <v>-36.470588235294116</v>
      </c>
    </row>
    <row r="51" spans="1:7" s="177" customFormat="1" ht="15">
      <c r="A51" s="888">
        <v>46266</v>
      </c>
      <c r="B51" s="297">
        <f>'10+_UNIDADES_2026'!E$15</f>
        <v>145</v>
      </c>
      <c r="C51" s="298">
        <f>((B51-B50)/B50)*100</f>
        <v>-0.68493150684931503</v>
      </c>
      <c r="E51" s="888">
        <v>46266</v>
      </c>
      <c r="F51" s="297">
        <f>'10+_UNIDADES_2026'!E$16</f>
        <v>93</v>
      </c>
      <c r="G51" s="298">
        <f>((F51-F50)/F50)*100</f>
        <v>-13.888888888888889</v>
      </c>
    </row>
    <row r="52" spans="1:7" s="177" customFormat="1" ht="15">
      <c r="A52" s="879">
        <v>46296</v>
      </c>
      <c r="B52" s="834">
        <f>'10+_UNIDADES_2026'!D$15</f>
        <v>0</v>
      </c>
      <c r="C52" s="835">
        <f>((B52-B51)/B51)*100</f>
        <v>-100</v>
      </c>
      <c r="E52" s="879">
        <v>46296</v>
      </c>
      <c r="F52" s="834">
        <f>'10+_UNIDADES_2026'!D$16</f>
        <v>0</v>
      </c>
      <c r="G52" s="835">
        <f>((F52-F51)/F51)*100</f>
        <v>-100</v>
      </c>
    </row>
    <row r="53" spans="1:7" s="177" customFormat="1" ht="15">
      <c r="A53" s="879">
        <v>46327</v>
      </c>
      <c r="B53" s="834">
        <f>'10+_UNIDADES_2026'!C$15</f>
        <v>0</v>
      </c>
      <c r="C53" s="835" t="e">
        <f>((B53-B52)/B52)*100</f>
        <v>#DIV/0!</v>
      </c>
      <c r="E53" s="879">
        <v>46327</v>
      </c>
      <c r="F53" s="834">
        <f>'10+_UNIDADES_2026'!C$16</f>
        <v>0</v>
      </c>
      <c r="G53" s="835" t="e">
        <f>((F53-F52)/F52)*100</f>
        <v>#DIV/0!</v>
      </c>
    </row>
    <row r="54" spans="1:7" s="177" customFormat="1" ht="15.75" thickBot="1">
      <c r="A54" s="880">
        <v>46357</v>
      </c>
      <c r="B54" s="836">
        <f>'10+_UNIDADES_2026'!B$15</f>
        <v>0</v>
      </c>
      <c r="C54" s="837" t="e">
        <f>((B54-B53)/B53)*100</f>
        <v>#DIV/0!</v>
      </c>
      <c r="E54" s="880">
        <v>46357</v>
      </c>
      <c r="F54" s="836">
        <f>'10+_UNIDADES_2026'!B$16</f>
        <v>0</v>
      </c>
      <c r="G54" s="837" t="e">
        <f>((F54-F53)/F53)*100</f>
        <v>#DIV/0!</v>
      </c>
    </row>
    <row r="55" spans="1:7">
      <c r="B55" s="8"/>
      <c r="C55" s="8"/>
    </row>
    <row r="56" spans="1:7" ht="44.25" customHeight="1">
      <c r="A56" s="1162" t="s">
        <v>581</v>
      </c>
      <c r="B56" s="1162"/>
      <c r="C56" s="1162"/>
      <c r="D56" s="1162"/>
      <c r="E56" s="1162"/>
      <c r="F56" s="1162"/>
      <c r="G56" s="1162"/>
    </row>
    <row r="57" spans="1:7" ht="19.5" customHeight="1">
      <c r="B57" s="8"/>
      <c r="C57" s="8"/>
    </row>
    <row r="58" spans="1:7" ht="19.5" customHeight="1">
      <c r="B58" s="8"/>
      <c r="C58" s="8"/>
    </row>
    <row r="59" spans="1:7" ht="19.5" customHeight="1">
      <c r="B59" s="8"/>
      <c r="C59" s="8"/>
    </row>
    <row r="60" spans="1:7" ht="15">
      <c r="A60" s="1"/>
    </row>
  </sheetData>
  <mergeCells count="11">
    <mergeCell ref="A56:G56"/>
    <mergeCell ref="M9:O9"/>
    <mergeCell ref="A25:C25"/>
    <mergeCell ref="E25:G25"/>
    <mergeCell ref="I25:K25"/>
    <mergeCell ref="M25:O25"/>
    <mergeCell ref="A41:C41"/>
    <mergeCell ref="E41:G41"/>
    <mergeCell ref="A9:C9"/>
    <mergeCell ref="E9:G9"/>
    <mergeCell ref="I9:K9"/>
  </mergeCells>
  <pageMargins left="0.511811024" right="0.511811024" top="0.78740157500000008" bottom="0.78740157500000008" header="0.31496062000000008" footer="0.31496062000000008"/>
  <pageSetup paperSize="9" fitToWidth="0" fitToHeight="0" orientation="portrait" r:id="rId1"/>
  <ignoredErrors>
    <ignoredError sqref="C13:C21 B22:C22 G13:G22 K13:K22 O13:O22 C29:C38 G29:G38 K29:K38 O29:O38 C45:C54 G45:G54 C11 G11 K11 O11 C27 G27 K27 O27 C43 G43" evalErro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4"/>
  <dimension ref="A1:AE41"/>
  <sheetViews>
    <sheetView zoomScale="90" zoomScaleNormal="90" workbookViewId="0"/>
  </sheetViews>
  <sheetFormatPr defaultColWidth="5.5703125" defaultRowHeight="14.25"/>
  <cols>
    <col min="1" max="1" width="58.28515625" style="8" customWidth="1"/>
    <col min="2" max="2" width="8.140625" style="74" customWidth="1"/>
    <col min="3" max="16" width="9.140625" style="8" customWidth="1"/>
    <col min="17" max="21" width="9.140625" style="69" customWidth="1"/>
    <col min="22" max="22" width="12" style="69" customWidth="1"/>
    <col min="23" max="23" width="9.140625" style="69" customWidth="1"/>
    <col min="24" max="24" width="12.85546875" style="69" customWidth="1"/>
    <col min="25" max="25" width="20.28515625" style="69" bestFit="1" customWidth="1"/>
    <col min="26" max="26" width="24.28515625" style="69" hidden="1" customWidth="1"/>
    <col min="27" max="27" width="9.140625" style="69" customWidth="1"/>
    <col min="28" max="235" width="9.140625" style="8" customWidth="1"/>
    <col min="236" max="236" width="58.28515625" style="8" customWidth="1"/>
    <col min="237" max="237" width="3.7109375" style="8" bestFit="1" customWidth="1"/>
    <col min="238" max="238" width="5.5703125" style="8" bestFit="1" customWidth="1"/>
    <col min="239" max="239" width="5.5703125" style="8" customWidth="1"/>
    <col min="240" max="16384" width="5.5703125" style="8"/>
  </cols>
  <sheetData>
    <row r="1" spans="1:27" ht="15">
      <c r="A1" s="66" t="s">
        <v>3</v>
      </c>
    </row>
    <row r="2" spans="1:27" ht="15">
      <c r="A2" s="1" t="s">
        <v>4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</row>
    <row r="3" spans="1:27" ht="15">
      <c r="A3" s="1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</row>
    <row r="4" spans="1:27" ht="15">
      <c r="A4" s="1" t="s">
        <v>604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</row>
    <row r="5" spans="1:27" ht="15" thickBot="1"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</row>
    <row r="6" spans="1:27" ht="15.75" thickBot="1">
      <c r="A6" s="544" t="s">
        <v>317</v>
      </c>
      <c r="B6" s="474">
        <v>46266</v>
      </c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</row>
    <row r="7" spans="1:27" s="964" customFormat="1" ht="15">
      <c r="A7" s="983" t="s">
        <v>331</v>
      </c>
      <c r="B7" s="984">
        <v>928</v>
      </c>
      <c r="C7" s="985"/>
      <c r="D7" s="985"/>
      <c r="E7" s="985"/>
      <c r="F7" s="985"/>
      <c r="G7" s="985"/>
      <c r="H7" s="985"/>
      <c r="I7" s="985"/>
      <c r="J7" s="985"/>
      <c r="K7" s="985"/>
      <c r="L7" s="985"/>
      <c r="M7" s="985"/>
      <c r="N7" s="985"/>
      <c r="O7" s="985"/>
      <c r="Q7" s="985"/>
      <c r="R7" s="985"/>
      <c r="S7" s="985"/>
      <c r="T7" s="985"/>
      <c r="U7" s="985"/>
      <c r="V7" s="985"/>
      <c r="W7" s="985"/>
      <c r="X7" s="985"/>
      <c r="Y7" s="985"/>
      <c r="Z7" s="985"/>
      <c r="AA7" s="985"/>
    </row>
    <row r="8" spans="1:27" ht="15">
      <c r="A8" s="473" t="s">
        <v>582</v>
      </c>
      <c r="B8" s="475">
        <v>542</v>
      </c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</row>
    <row r="9" spans="1:27" ht="15" customHeight="1">
      <c r="A9" s="473" t="s">
        <v>41</v>
      </c>
      <c r="B9" s="475">
        <v>512</v>
      </c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</row>
    <row r="10" spans="1:27" ht="15">
      <c r="A10" s="473" t="s">
        <v>325</v>
      </c>
      <c r="B10" s="475">
        <v>510</v>
      </c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</row>
    <row r="11" spans="1:27" ht="15">
      <c r="A11" s="473" t="s">
        <v>320</v>
      </c>
      <c r="B11" s="475">
        <v>445</v>
      </c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</row>
    <row r="12" spans="1:27" ht="15">
      <c r="A12" s="473" t="s">
        <v>329</v>
      </c>
      <c r="B12" s="475">
        <v>381</v>
      </c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</row>
    <row r="13" spans="1:27" ht="15" customHeight="1">
      <c r="A13" s="473" t="s">
        <v>336</v>
      </c>
      <c r="B13" s="475">
        <v>285</v>
      </c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</row>
    <row r="14" spans="1:27" ht="15">
      <c r="A14" s="473" t="s">
        <v>332</v>
      </c>
      <c r="B14" s="475">
        <v>157</v>
      </c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</row>
    <row r="15" spans="1:27" ht="15">
      <c r="A15" s="473" t="s">
        <v>318</v>
      </c>
      <c r="B15" s="475">
        <v>145</v>
      </c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</row>
    <row r="16" spans="1:27" ht="15.75" thickBot="1">
      <c r="A16" s="473" t="s">
        <v>563</v>
      </c>
      <c r="B16" s="475">
        <v>93</v>
      </c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</row>
    <row r="17" spans="1:31" ht="15.75" thickBot="1">
      <c r="A17" s="348" t="s">
        <v>8</v>
      </c>
      <c r="B17" s="328">
        <f>SUM(B7:B16)</f>
        <v>3998</v>
      </c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</row>
    <row r="18" spans="1:31" s="177" customFormat="1" ht="15">
      <c r="A18" s="582"/>
      <c r="B18" s="1024"/>
    </row>
    <row r="19" spans="1:31" s="177" customFormat="1" ht="45">
      <c r="A19" s="1110" t="s">
        <v>379</v>
      </c>
      <c r="B19" s="566"/>
    </row>
    <row r="20" spans="1:31" s="177" customFormat="1" ht="63.75" customHeight="1">
      <c r="A20" s="1088" t="s">
        <v>584</v>
      </c>
      <c r="B20" s="1027"/>
    </row>
    <row r="21" spans="1:31" s="177" customFormat="1" ht="15" customHeight="1">
      <c r="A21" s="1045"/>
      <c r="B21" s="566"/>
    </row>
    <row r="22" spans="1:31" s="184" customFormat="1" ht="15" customHeight="1">
      <c r="A22" s="567"/>
      <c r="B22" s="184" t="str">
        <f>A7</f>
        <v>Secretaria Municipal da Saúde</v>
      </c>
      <c r="C22" s="184" t="str">
        <f>A8</f>
        <v>Coordenadoria de Limpeza Urbana***</v>
      </c>
      <c r="D22" s="184" t="str">
        <f>A9</f>
        <v>Secretaria Municipal das Subprefeituras</v>
      </c>
      <c r="E22" s="184" t="str">
        <f>A10</f>
        <v>São Paulo Transportes</v>
      </c>
      <c r="F22" s="184" t="str">
        <f>A11</f>
        <v>Companhia de Engenharia de Tráfego</v>
      </c>
      <c r="G22" s="184" t="str">
        <f>A12</f>
        <v>Secretaria Municipal da Fazenda</v>
      </c>
      <c r="H22" s="184" t="str">
        <f>A13</f>
        <v>Secretaria Municipal de Educação</v>
      </c>
      <c r="I22" s="184" t="str">
        <f>A14</f>
        <v>Secretaria Municipal de Assistência e Desenvolvimento Social</v>
      </c>
      <c r="J22" s="184" t="str">
        <f>A15</f>
        <v>Agência Reguladora de Serviços Públicos do Município</v>
      </c>
      <c r="K22" s="184" t="str">
        <f>A16</f>
        <v>Fora da competência da municipalidade</v>
      </c>
      <c r="L22" s="184" t="s">
        <v>8</v>
      </c>
    </row>
    <row r="23" spans="1:31" s="184" customFormat="1">
      <c r="A23" s="187"/>
      <c r="B23" s="184">
        <f>B7</f>
        <v>928</v>
      </c>
      <c r="C23" s="184">
        <f>B8</f>
        <v>542</v>
      </c>
      <c r="D23" s="184">
        <f>B9</f>
        <v>512</v>
      </c>
      <c r="E23" s="184">
        <f>B10</f>
        <v>510</v>
      </c>
      <c r="F23" s="184">
        <f>B11</f>
        <v>445</v>
      </c>
      <c r="G23" s="184">
        <f>B12</f>
        <v>381</v>
      </c>
      <c r="H23" s="184">
        <f>B13</f>
        <v>285</v>
      </c>
      <c r="I23" s="184">
        <f>B14</f>
        <v>157</v>
      </c>
      <c r="J23" s="184">
        <f>B15</f>
        <v>145</v>
      </c>
      <c r="K23" s="184">
        <f>B16</f>
        <v>93</v>
      </c>
      <c r="L23" s="188"/>
      <c r="S23" s="189"/>
      <c r="T23" s="190"/>
      <c r="U23" s="190"/>
      <c r="V23" s="190"/>
      <c r="W23" s="190"/>
      <c r="X23" s="190"/>
      <c r="Y23" s="190"/>
      <c r="Z23" s="185"/>
      <c r="AA23" s="190"/>
      <c r="AB23" s="190"/>
      <c r="AC23" s="190"/>
      <c r="AD23" s="190"/>
      <c r="AE23" s="191"/>
    </row>
    <row r="24" spans="1:31" s="184" customFormat="1" ht="16.5" customHeight="1">
      <c r="A24" s="192"/>
      <c r="L24" s="188"/>
      <c r="S24" s="189"/>
      <c r="T24" s="190"/>
      <c r="U24" s="190"/>
      <c r="V24" s="190"/>
      <c r="W24" s="190"/>
      <c r="X24" s="190"/>
      <c r="Y24" s="190"/>
      <c r="Z24" s="185"/>
      <c r="AA24" s="190"/>
      <c r="AB24" s="190"/>
      <c r="AC24" s="190"/>
      <c r="AD24" s="190"/>
      <c r="AE24" s="191"/>
    </row>
    <row r="25" spans="1:31" s="184" customFormat="1" ht="15">
      <c r="A25" s="187"/>
      <c r="K25" s="184">
        <v>310</v>
      </c>
      <c r="L25" s="367">
        <f>UNIDADES!E72</f>
        <v>5742</v>
      </c>
      <c r="S25" s="189"/>
      <c r="T25" s="190"/>
      <c r="U25" s="190"/>
      <c r="V25" s="190"/>
      <c r="W25" s="190"/>
      <c r="X25" s="190"/>
      <c r="Y25" s="190"/>
      <c r="Z25" s="185"/>
      <c r="AA25" s="190"/>
      <c r="AB25" s="190"/>
      <c r="AC25" s="190"/>
      <c r="AD25" s="190"/>
      <c r="AE25" s="191"/>
    </row>
    <row r="26" spans="1:31" s="177" customFormat="1" ht="15">
      <c r="B26" s="181"/>
      <c r="H26" s="221"/>
      <c r="S26" s="180"/>
      <c r="T26" s="181"/>
      <c r="U26" s="181"/>
      <c r="V26" s="181"/>
      <c r="W26" s="181"/>
      <c r="X26" s="181"/>
      <c r="Y26" s="181"/>
      <c r="Z26" s="178"/>
      <c r="AA26" s="181"/>
      <c r="AB26" s="181"/>
      <c r="AC26" s="181"/>
      <c r="AD26" s="181"/>
      <c r="AE26" s="182"/>
    </row>
    <row r="27" spans="1:31" s="177" customFormat="1">
      <c r="B27" s="181"/>
      <c r="S27" s="180"/>
      <c r="T27" s="181"/>
      <c r="U27" s="181"/>
      <c r="V27" s="181"/>
      <c r="W27" s="181"/>
      <c r="X27" s="181"/>
      <c r="Y27" s="181"/>
      <c r="Z27" s="178"/>
      <c r="AA27" s="181"/>
      <c r="AB27" s="181"/>
      <c r="AC27" s="181"/>
      <c r="AD27" s="181"/>
      <c r="AE27" s="182"/>
    </row>
    <row r="28" spans="1:31" s="177" customFormat="1">
      <c r="B28" s="181"/>
      <c r="S28" s="180"/>
      <c r="T28" s="181"/>
      <c r="U28" s="181"/>
      <c r="V28" s="181"/>
      <c r="W28" s="181"/>
      <c r="X28" s="181"/>
      <c r="Y28" s="181"/>
      <c r="Z28" s="178"/>
      <c r="AA28" s="181"/>
      <c r="AB28" s="181"/>
      <c r="AC28" s="181"/>
      <c r="AD28" s="181"/>
      <c r="AE28" s="182"/>
    </row>
    <row r="29" spans="1:31" s="177" customFormat="1">
      <c r="B29" s="181"/>
      <c r="S29" s="180"/>
      <c r="T29" s="181"/>
      <c r="U29" s="181"/>
      <c r="V29" s="181"/>
      <c r="W29" s="181"/>
      <c r="X29" s="181"/>
      <c r="Y29" s="181"/>
      <c r="Z29" s="178"/>
      <c r="AA29" s="181"/>
      <c r="AB29" s="181"/>
      <c r="AC29" s="181"/>
      <c r="AD29" s="181"/>
      <c r="AE29" s="182"/>
    </row>
    <row r="30" spans="1:31" s="177" customFormat="1">
      <c r="B30" s="181"/>
      <c r="S30" s="180"/>
      <c r="T30" s="181"/>
      <c r="U30" s="181"/>
      <c r="V30" s="181"/>
      <c r="W30" s="181"/>
      <c r="X30" s="181"/>
      <c r="Y30" s="181"/>
      <c r="Z30" s="178"/>
      <c r="AA30" s="181"/>
      <c r="AB30" s="181"/>
      <c r="AC30" s="181"/>
      <c r="AD30" s="181"/>
      <c r="AE30" s="182"/>
    </row>
    <row r="31" spans="1:31" s="177" customFormat="1">
      <c r="B31" s="181"/>
      <c r="S31" s="180"/>
      <c r="T31" s="181"/>
      <c r="U31" s="181"/>
      <c r="V31" s="181"/>
      <c r="W31" s="181"/>
      <c r="X31" s="181"/>
      <c r="Y31" s="181"/>
      <c r="Z31" s="178"/>
      <c r="AA31" s="181"/>
      <c r="AB31" s="181"/>
      <c r="AC31" s="181"/>
      <c r="AD31" s="181"/>
      <c r="AE31" s="182"/>
    </row>
    <row r="32" spans="1:31" s="177" customFormat="1">
      <c r="B32" s="181"/>
      <c r="S32" s="180"/>
      <c r="T32" s="181"/>
      <c r="U32" s="181"/>
      <c r="V32" s="181"/>
      <c r="W32" s="181"/>
      <c r="X32" s="181"/>
      <c r="Y32" s="181"/>
      <c r="Z32" s="178"/>
      <c r="AA32" s="181"/>
      <c r="AB32" s="181"/>
      <c r="AC32" s="181"/>
      <c r="AD32" s="181"/>
      <c r="AE32" s="182"/>
    </row>
    <row r="33" spans="1:28" s="177" customFormat="1">
      <c r="B33" s="181"/>
    </row>
    <row r="34" spans="1:28" s="177" customFormat="1">
      <c r="B34" s="181"/>
    </row>
    <row r="35" spans="1:28">
      <c r="A35" s="69"/>
      <c r="B35" s="96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U35" s="8"/>
      <c r="V35" s="8"/>
      <c r="W35" s="8"/>
      <c r="X35" s="8"/>
      <c r="Y35" s="8"/>
      <c r="Z35" s="8"/>
      <c r="AA35" s="8"/>
      <c r="AB35" s="69"/>
    </row>
    <row r="36" spans="1:28">
      <c r="A36" s="69"/>
      <c r="B36" s="96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U36" s="8"/>
      <c r="V36" s="8"/>
      <c r="W36" s="8"/>
      <c r="X36" s="8"/>
      <c r="Y36" s="8"/>
      <c r="Z36" s="8"/>
      <c r="AA36" s="8"/>
      <c r="AB36" s="69"/>
    </row>
    <row r="37" spans="1:28">
      <c r="A37" s="69"/>
      <c r="B37" s="96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U37" s="8"/>
      <c r="V37" s="8"/>
      <c r="W37" s="8"/>
      <c r="X37" s="8"/>
      <c r="Y37" s="8"/>
      <c r="Z37" s="8"/>
      <c r="AA37" s="8"/>
      <c r="AB37" s="69"/>
    </row>
    <row r="38" spans="1:28">
      <c r="A38" s="69"/>
      <c r="B38" s="96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U38" s="8"/>
      <c r="V38" s="8"/>
      <c r="W38" s="8"/>
      <c r="X38" s="8"/>
      <c r="Y38" s="8"/>
      <c r="Z38" s="8"/>
      <c r="AA38" s="8"/>
      <c r="AB38" s="69"/>
    </row>
    <row r="39" spans="1:28">
      <c r="A39" s="69"/>
      <c r="B39" s="96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U39" s="8"/>
      <c r="V39" s="8"/>
      <c r="W39" s="8"/>
      <c r="X39" s="8"/>
      <c r="Y39" s="8"/>
      <c r="Z39" s="8"/>
      <c r="AA39" s="8"/>
      <c r="AB39" s="69"/>
    </row>
    <row r="40" spans="1:28"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 spans="1:28"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</sheetData>
  <pageMargins left="0.511811024" right="0.511811024" top="0.78740157500000008" bottom="0.78740157500000008" header="0.31496062000000008" footer="0.31496062000000008"/>
  <pageSetup paperSize="9" orientation="portrait" r:id="rId1"/>
  <ignoredErrors>
    <ignoredError sqref="B17" formulaRange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5"/>
  <dimension ref="A1:T50"/>
  <sheetViews>
    <sheetView zoomScale="90" zoomScaleNormal="90" workbookViewId="0"/>
  </sheetViews>
  <sheetFormatPr defaultRowHeight="15"/>
  <cols>
    <col min="1" max="1" width="24.85546875" style="98" customWidth="1"/>
    <col min="2" max="2" width="8.140625" customWidth="1"/>
    <col min="3" max="3" width="7.42578125" customWidth="1"/>
    <col min="4" max="4" width="7.28515625" customWidth="1"/>
    <col min="5" max="5" width="7.140625" style="59" customWidth="1"/>
    <col min="6" max="6" width="7.7109375" style="65" customWidth="1"/>
    <col min="7" max="7" width="6.42578125" style="65" customWidth="1"/>
    <col min="8" max="8" width="7.42578125" style="65" customWidth="1"/>
    <col min="9" max="9" width="8" style="65" customWidth="1"/>
    <col min="10" max="10" width="7.42578125" style="81" customWidth="1"/>
    <col min="11" max="11" width="8.140625" style="65" customWidth="1"/>
    <col min="12" max="12" width="7.28515625" style="65" customWidth="1"/>
    <col min="13" max="13" width="7" customWidth="1"/>
    <col min="14" max="14" width="6.7109375" bestFit="1" customWidth="1"/>
    <col min="15" max="15" width="7.140625" style="3" customWidth="1"/>
    <col min="16" max="16" width="14.5703125" customWidth="1"/>
    <col min="17" max="17" width="9.140625" customWidth="1"/>
  </cols>
  <sheetData>
    <row r="1" spans="1:16">
      <c r="A1" s="97" t="s">
        <v>3</v>
      </c>
      <c r="B1" s="66"/>
      <c r="C1" s="66"/>
      <c r="D1" s="66"/>
      <c r="E1" s="67"/>
      <c r="F1" s="83"/>
      <c r="G1" s="83"/>
    </row>
    <row r="2" spans="1:16">
      <c r="A2" s="84" t="s">
        <v>4</v>
      </c>
      <c r="B2" s="1"/>
      <c r="C2" s="1"/>
      <c r="D2" s="1"/>
      <c r="E2" s="58"/>
      <c r="F2" s="5"/>
      <c r="G2" s="5"/>
    </row>
    <row r="3" spans="1:16" ht="15.75" thickBot="1"/>
    <row r="4" spans="1:16" ht="39.75" thickBot="1">
      <c r="A4" s="476" t="s">
        <v>383</v>
      </c>
      <c r="B4" s="852">
        <v>46357</v>
      </c>
      <c r="C4" s="373">
        <v>46327</v>
      </c>
      <c r="D4" s="373">
        <v>46296</v>
      </c>
      <c r="E4" s="372">
        <v>46266</v>
      </c>
      <c r="F4" s="372">
        <v>46235</v>
      </c>
      <c r="G4" s="372">
        <v>46204</v>
      </c>
      <c r="H4" s="372">
        <v>46174</v>
      </c>
      <c r="I4" s="374">
        <v>46143</v>
      </c>
      <c r="J4" s="372">
        <v>46113</v>
      </c>
      <c r="K4" s="371">
        <v>46082</v>
      </c>
      <c r="L4" s="375">
        <v>46054</v>
      </c>
      <c r="M4" s="376">
        <v>46023</v>
      </c>
      <c r="N4" s="247" t="s">
        <v>8</v>
      </c>
      <c r="O4" s="61" t="s">
        <v>9</v>
      </c>
      <c r="P4" s="99" t="s">
        <v>384</v>
      </c>
    </row>
    <row r="5" spans="1:16">
      <c r="A5" s="477" t="s">
        <v>385</v>
      </c>
      <c r="B5" s="452"/>
      <c r="C5" s="450"/>
      <c r="D5" s="450"/>
      <c r="E5" s="450">
        <v>23</v>
      </c>
      <c r="F5" s="450">
        <v>25</v>
      </c>
      <c r="G5" s="450">
        <v>31</v>
      </c>
      <c r="H5" s="450">
        <v>30</v>
      </c>
      <c r="I5" s="450">
        <v>22</v>
      </c>
      <c r="J5" s="450">
        <v>13</v>
      </c>
      <c r="K5" s="453">
        <v>42</v>
      </c>
      <c r="L5" s="450">
        <v>22</v>
      </c>
      <c r="M5" s="480">
        <v>24</v>
      </c>
      <c r="N5" s="851">
        <f>SUM(B5:M5)</f>
        <v>232</v>
      </c>
      <c r="O5" s="481">
        <f>AVERAGE(B5:M5)</f>
        <v>25.777777777777779</v>
      </c>
      <c r="P5" s="482">
        <f>N5/$N$37*100</f>
        <v>2.2803223904069196</v>
      </c>
    </row>
    <row r="6" spans="1:16">
      <c r="A6" s="478" t="s">
        <v>386</v>
      </c>
      <c r="B6" s="455"/>
      <c r="C6" s="453"/>
      <c r="D6" s="453"/>
      <c r="E6" s="453">
        <v>83</v>
      </c>
      <c r="F6" s="453">
        <v>88</v>
      </c>
      <c r="G6" s="453">
        <v>94</v>
      </c>
      <c r="H6" s="453">
        <v>118</v>
      </c>
      <c r="I6" s="453">
        <v>44</v>
      </c>
      <c r="J6" s="453">
        <v>102</v>
      </c>
      <c r="K6" s="453">
        <v>85</v>
      </c>
      <c r="L6" s="453">
        <v>65</v>
      </c>
      <c r="M6" s="483">
        <v>82</v>
      </c>
      <c r="N6" s="484">
        <f t="shared" ref="N6:N36" si="0">SUM(B6:M6)</f>
        <v>761</v>
      </c>
      <c r="O6" s="485">
        <f t="shared" ref="O6:O37" si="1">AVERAGE(B6:M6)</f>
        <v>84.555555555555557</v>
      </c>
      <c r="P6" s="486">
        <f t="shared" ref="P6:P36" si="2">N6/$N$37*100</f>
        <v>7.4798505995675253</v>
      </c>
    </row>
    <row r="7" spans="1:16">
      <c r="A7" s="478" t="s">
        <v>387</v>
      </c>
      <c r="B7" s="455"/>
      <c r="C7" s="453"/>
      <c r="D7" s="453"/>
      <c r="E7" s="453">
        <v>42</v>
      </c>
      <c r="F7" s="453">
        <v>42</v>
      </c>
      <c r="G7" s="453">
        <v>37</v>
      </c>
      <c r="H7" s="453">
        <v>29</v>
      </c>
      <c r="I7" s="453">
        <v>39</v>
      </c>
      <c r="J7" s="453">
        <v>37</v>
      </c>
      <c r="K7" s="453">
        <v>45</v>
      </c>
      <c r="L7" s="453">
        <v>25</v>
      </c>
      <c r="M7" s="483">
        <v>26</v>
      </c>
      <c r="N7" s="484">
        <f t="shared" si="0"/>
        <v>322</v>
      </c>
      <c r="O7" s="485">
        <f t="shared" si="1"/>
        <v>35.777777777777779</v>
      </c>
      <c r="P7" s="486">
        <f t="shared" si="2"/>
        <v>3.1649302142716733</v>
      </c>
    </row>
    <row r="8" spans="1:16">
      <c r="A8" s="478" t="s">
        <v>388</v>
      </c>
      <c r="B8" s="455"/>
      <c r="C8" s="453"/>
      <c r="D8" s="453"/>
      <c r="E8" s="453">
        <v>65</v>
      </c>
      <c r="F8" s="453">
        <v>48</v>
      </c>
      <c r="G8" s="453">
        <v>45</v>
      </c>
      <c r="H8" s="453">
        <v>46</v>
      </c>
      <c r="I8" s="453">
        <v>47</v>
      </c>
      <c r="J8" s="453">
        <v>40</v>
      </c>
      <c r="K8" s="453">
        <v>57</v>
      </c>
      <c r="L8" s="453">
        <v>37</v>
      </c>
      <c r="M8" s="483">
        <v>41</v>
      </c>
      <c r="N8" s="484">
        <f t="shared" si="0"/>
        <v>426</v>
      </c>
      <c r="O8" s="485">
        <f t="shared" si="1"/>
        <v>47.333333333333336</v>
      </c>
      <c r="P8" s="486">
        <f t="shared" si="2"/>
        <v>4.1871436996264988</v>
      </c>
    </row>
    <row r="9" spans="1:16">
      <c r="A9" s="478" t="s">
        <v>389</v>
      </c>
      <c r="B9" s="455"/>
      <c r="C9" s="453"/>
      <c r="D9" s="453"/>
      <c r="E9" s="453">
        <v>28</v>
      </c>
      <c r="F9" s="453">
        <v>34</v>
      </c>
      <c r="G9" s="453">
        <v>39</v>
      </c>
      <c r="H9" s="453">
        <v>38</v>
      </c>
      <c r="I9" s="453">
        <v>32</v>
      </c>
      <c r="J9" s="453">
        <v>20</v>
      </c>
      <c r="K9" s="453">
        <v>33</v>
      </c>
      <c r="L9" s="453">
        <v>25</v>
      </c>
      <c r="M9" s="483">
        <v>36</v>
      </c>
      <c r="N9" s="484">
        <f t="shared" si="0"/>
        <v>285</v>
      </c>
      <c r="O9" s="485">
        <f t="shared" si="1"/>
        <v>31.666666666666668</v>
      </c>
      <c r="P9" s="486">
        <f t="shared" si="2"/>
        <v>2.8012581089050523</v>
      </c>
    </row>
    <row r="10" spans="1:16">
      <c r="A10" s="478" t="s">
        <v>390</v>
      </c>
      <c r="B10" s="455"/>
      <c r="C10" s="453"/>
      <c r="D10" s="453"/>
      <c r="E10" s="453">
        <v>33</v>
      </c>
      <c r="F10" s="453">
        <v>42</v>
      </c>
      <c r="G10" s="453">
        <v>41</v>
      </c>
      <c r="H10" s="453">
        <v>39</v>
      </c>
      <c r="I10" s="453">
        <v>38</v>
      </c>
      <c r="J10" s="453">
        <v>28</v>
      </c>
      <c r="K10" s="453">
        <v>38</v>
      </c>
      <c r="L10" s="453">
        <v>38</v>
      </c>
      <c r="M10" s="483">
        <v>25</v>
      </c>
      <c r="N10" s="484">
        <f t="shared" si="0"/>
        <v>322</v>
      </c>
      <c r="O10" s="485">
        <f t="shared" si="1"/>
        <v>35.777777777777779</v>
      </c>
      <c r="P10" s="486">
        <f t="shared" si="2"/>
        <v>3.1649302142716733</v>
      </c>
    </row>
    <row r="11" spans="1:16">
      <c r="A11" s="478" t="s">
        <v>391</v>
      </c>
      <c r="B11" s="455"/>
      <c r="C11" s="453"/>
      <c r="D11" s="453"/>
      <c r="E11" s="453">
        <v>13</v>
      </c>
      <c r="F11" s="453">
        <v>12</v>
      </c>
      <c r="G11" s="453">
        <v>3</v>
      </c>
      <c r="H11" s="453">
        <v>2</v>
      </c>
      <c r="I11" s="453">
        <v>3</v>
      </c>
      <c r="J11" s="453">
        <v>4</v>
      </c>
      <c r="K11" s="453">
        <v>7</v>
      </c>
      <c r="L11" s="453">
        <v>4</v>
      </c>
      <c r="M11" s="483">
        <v>9</v>
      </c>
      <c r="N11" s="484">
        <f t="shared" si="0"/>
        <v>57</v>
      </c>
      <c r="O11" s="485">
        <f t="shared" si="1"/>
        <v>6.333333333333333</v>
      </c>
      <c r="P11" s="486">
        <f t="shared" si="2"/>
        <v>0.5602516217810104</v>
      </c>
    </row>
    <row r="12" spans="1:16">
      <c r="A12" s="478" t="s">
        <v>392</v>
      </c>
      <c r="B12" s="455"/>
      <c r="C12" s="453"/>
      <c r="D12" s="453"/>
      <c r="E12" s="453">
        <v>16</v>
      </c>
      <c r="F12" s="453">
        <v>15</v>
      </c>
      <c r="G12" s="453">
        <v>6</v>
      </c>
      <c r="H12" s="453">
        <v>11</v>
      </c>
      <c r="I12" s="453">
        <v>9</v>
      </c>
      <c r="J12" s="453">
        <v>16</v>
      </c>
      <c r="K12" s="453">
        <v>25</v>
      </c>
      <c r="L12" s="453">
        <v>14</v>
      </c>
      <c r="M12" s="483">
        <v>9</v>
      </c>
      <c r="N12" s="484">
        <f t="shared" si="0"/>
        <v>121</v>
      </c>
      <c r="O12" s="485">
        <f t="shared" si="1"/>
        <v>13.444444444444445</v>
      </c>
      <c r="P12" s="486">
        <f t="shared" si="2"/>
        <v>1.1893060743070571</v>
      </c>
    </row>
    <row r="13" spans="1:16">
      <c r="A13" s="478" t="s">
        <v>393</v>
      </c>
      <c r="B13" s="455"/>
      <c r="C13" s="453"/>
      <c r="D13" s="453"/>
      <c r="E13" s="453">
        <v>18</v>
      </c>
      <c r="F13" s="453">
        <v>26</v>
      </c>
      <c r="G13" s="453">
        <v>21</v>
      </c>
      <c r="H13" s="453">
        <v>18</v>
      </c>
      <c r="I13" s="453">
        <v>18</v>
      </c>
      <c r="J13" s="453">
        <v>20</v>
      </c>
      <c r="K13" s="453">
        <v>25</v>
      </c>
      <c r="L13" s="453">
        <v>23</v>
      </c>
      <c r="M13" s="483">
        <v>19</v>
      </c>
      <c r="N13" s="484">
        <f t="shared" si="0"/>
        <v>188</v>
      </c>
      <c r="O13" s="485">
        <f t="shared" si="1"/>
        <v>20.888888888888889</v>
      </c>
      <c r="P13" s="486">
        <f t="shared" si="2"/>
        <v>1.8478474542952625</v>
      </c>
    </row>
    <row r="14" spans="1:16">
      <c r="A14" s="478" t="s">
        <v>394</v>
      </c>
      <c r="B14" s="455"/>
      <c r="C14" s="453"/>
      <c r="D14" s="453"/>
      <c r="E14" s="453">
        <v>10</v>
      </c>
      <c r="F14" s="453">
        <v>15</v>
      </c>
      <c r="G14" s="453">
        <v>22</v>
      </c>
      <c r="H14" s="453">
        <v>9</v>
      </c>
      <c r="I14" s="453">
        <v>4</v>
      </c>
      <c r="J14" s="453">
        <v>8</v>
      </c>
      <c r="K14" s="453">
        <v>32</v>
      </c>
      <c r="L14" s="453">
        <v>20</v>
      </c>
      <c r="M14" s="483">
        <v>6</v>
      </c>
      <c r="N14" s="484">
        <f t="shared" si="0"/>
        <v>126</v>
      </c>
      <c r="O14" s="485">
        <f t="shared" si="1"/>
        <v>14</v>
      </c>
      <c r="P14" s="486">
        <f t="shared" si="2"/>
        <v>1.2384509534106545</v>
      </c>
    </row>
    <row r="15" spans="1:16">
      <c r="A15" s="478" t="s">
        <v>395</v>
      </c>
      <c r="B15" s="455"/>
      <c r="C15" s="453"/>
      <c r="D15" s="453"/>
      <c r="E15" s="453">
        <v>75</v>
      </c>
      <c r="F15" s="453">
        <v>58</v>
      </c>
      <c r="G15" s="453">
        <v>55</v>
      </c>
      <c r="H15" s="453">
        <v>79</v>
      </c>
      <c r="I15" s="453">
        <v>93</v>
      </c>
      <c r="J15" s="453">
        <v>48</v>
      </c>
      <c r="K15" s="453">
        <v>56</v>
      </c>
      <c r="L15" s="453">
        <v>69</v>
      </c>
      <c r="M15" s="483">
        <v>85</v>
      </c>
      <c r="N15" s="484">
        <f t="shared" si="0"/>
        <v>618</v>
      </c>
      <c r="O15" s="485">
        <f t="shared" si="1"/>
        <v>68.666666666666671</v>
      </c>
      <c r="P15" s="486">
        <f t="shared" si="2"/>
        <v>6.0743070572046394</v>
      </c>
    </row>
    <row r="16" spans="1:16">
      <c r="A16" s="478" t="s">
        <v>396</v>
      </c>
      <c r="B16" s="455"/>
      <c r="C16" s="453"/>
      <c r="D16" s="453"/>
      <c r="E16" s="453">
        <v>18</v>
      </c>
      <c r="F16" s="453">
        <v>14</v>
      </c>
      <c r="G16" s="453">
        <v>22</v>
      </c>
      <c r="H16" s="453">
        <v>13</v>
      </c>
      <c r="I16" s="453">
        <v>11</v>
      </c>
      <c r="J16" s="453">
        <v>12</v>
      </c>
      <c r="K16" s="453">
        <v>19</v>
      </c>
      <c r="L16" s="453">
        <v>15</v>
      </c>
      <c r="M16" s="483">
        <v>17</v>
      </c>
      <c r="N16" s="484">
        <f t="shared" si="0"/>
        <v>141</v>
      </c>
      <c r="O16" s="485">
        <f t="shared" si="1"/>
        <v>15.666666666666666</v>
      </c>
      <c r="P16" s="486">
        <f t="shared" si="2"/>
        <v>1.3858855907214469</v>
      </c>
    </row>
    <row r="17" spans="1:20">
      <c r="A17" s="478" t="s">
        <v>397</v>
      </c>
      <c r="B17" s="455"/>
      <c r="C17" s="453"/>
      <c r="D17" s="453"/>
      <c r="E17" s="453">
        <v>57</v>
      </c>
      <c r="F17" s="453">
        <v>55</v>
      </c>
      <c r="G17" s="453">
        <v>43</v>
      </c>
      <c r="H17" s="453">
        <v>73</v>
      </c>
      <c r="I17" s="453">
        <v>49</v>
      </c>
      <c r="J17" s="453">
        <v>64</v>
      </c>
      <c r="K17" s="453">
        <v>51</v>
      </c>
      <c r="L17" s="453">
        <v>40</v>
      </c>
      <c r="M17" s="483">
        <v>59</v>
      </c>
      <c r="N17" s="484">
        <f t="shared" si="0"/>
        <v>491</v>
      </c>
      <c r="O17" s="485">
        <f t="shared" si="1"/>
        <v>54.555555555555557</v>
      </c>
      <c r="P17" s="486">
        <f t="shared" si="2"/>
        <v>4.8260271279732656</v>
      </c>
    </row>
    <row r="18" spans="1:20">
      <c r="A18" s="478" t="s">
        <v>398</v>
      </c>
      <c r="B18" s="455"/>
      <c r="C18" s="453"/>
      <c r="D18" s="453"/>
      <c r="E18" s="453">
        <v>13</v>
      </c>
      <c r="F18" s="453">
        <v>24</v>
      </c>
      <c r="G18" s="453">
        <v>30</v>
      </c>
      <c r="H18" s="453">
        <v>16</v>
      </c>
      <c r="I18" s="453">
        <v>11</v>
      </c>
      <c r="J18" s="453">
        <v>29</v>
      </c>
      <c r="K18" s="453">
        <v>42</v>
      </c>
      <c r="L18" s="453">
        <v>16</v>
      </c>
      <c r="M18" s="483">
        <v>9</v>
      </c>
      <c r="N18" s="484">
        <f t="shared" si="0"/>
        <v>190</v>
      </c>
      <c r="O18" s="485">
        <f t="shared" si="1"/>
        <v>21.111111111111111</v>
      </c>
      <c r="P18" s="486">
        <f t="shared" si="2"/>
        <v>1.8675054059367016</v>
      </c>
    </row>
    <row r="19" spans="1:20">
      <c r="A19" s="478" t="s">
        <v>399</v>
      </c>
      <c r="B19" s="455"/>
      <c r="C19" s="453"/>
      <c r="D19" s="453"/>
      <c r="E19" s="453">
        <v>29</v>
      </c>
      <c r="F19" s="453">
        <v>26</v>
      </c>
      <c r="G19" s="453">
        <v>24</v>
      </c>
      <c r="H19" s="453">
        <v>22</v>
      </c>
      <c r="I19" s="453">
        <v>23</v>
      </c>
      <c r="J19" s="453">
        <v>45</v>
      </c>
      <c r="K19" s="453">
        <v>39</v>
      </c>
      <c r="L19" s="453">
        <v>33</v>
      </c>
      <c r="M19" s="483">
        <v>35</v>
      </c>
      <c r="N19" s="484">
        <f t="shared" si="0"/>
        <v>276</v>
      </c>
      <c r="O19" s="485">
        <f t="shared" si="1"/>
        <v>30.666666666666668</v>
      </c>
      <c r="P19" s="486">
        <f t="shared" si="2"/>
        <v>2.7127973265185767</v>
      </c>
      <c r="Q19" s="73"/>
      <c r="T19" s="70"/>
    </row>
    <row r="20" spans="1:20">
      <c r="A20" s="478" t="s">
        <v>400</v>
      </c>
      <c r="B20" s="455"/>
      <c r="C20" s="453"/>
      <c r="D20" s="453"/>
      <c r="E20" s="453">
        <v>52</v>
      </c>
      <c r="F20" s="453">
        <v>56</v>
      </c>
      <c r="G20" s="453">
        <v>40</v>
      </c>
      <c r="H20" s="453">
        <v>34</v>
      </c>
      <c r="I20" s="453">
        <v>44</v>
      </c>
      <c r="J20" s="453">
        <v>55</v>
      </c>
      <c r="K20" s="453">
        <v>80</v>
      </c>
      <c r="L20" s="453">
        <v>61</v>
      </c>
      <c r="M20" s="483">
        <v>52</v>
      </c>
      <c r="N20" s="484">
        <f t="shared" si="0"/>
        <v>474</v>
      </c>
      <c r="O20" s="485">
        <f t="shared" si="1"/>
        <v>52.666666666666664</v>
      </c>
      <c r="P20" s="486">
        <f t="shared" si="2"/>
        <v>4.6589345390210344</v>
      </c>
      <c r="Q20" s="73"/>
      <c r="T20" s="70"/>
    </row>
    <row r="21" spans="1:20">
      <c r="A21" s="478" t="s">
        <v>401</v>
      </c>
      <c r="B21" s="455"/>
      <c r="C21" s="453"/>
      <c r="D21" s="453"/>
      <c r="E21" s="453">
        <v>27</v>
      </c>
      <c r="F21" s="453">
        <v>21</v>
      </c>
      <c r="G21" s="453">
        <v>20</v>
      </c>
      <c r="H21" s="453">
        <v>14</v>
      </c>
      <c r="I21" s="453">
        <v>25</v>
      </c>
      <c r="J21" s="453">
        <v>36</v>
      </c>
      <c r="K21" s="453">
        <v>30</v>
      </c>
      <c r="L21" s="453">
        <v>29</v>
      </c>
      <c r="M21" s="483">
        <v>24</v>
      </c>
      <c r="N21" s="484">
        <f t="shared" si="0"/>
        <v>226</v>
      </c>
      <c r="O21" s="485">
        <f t="shared" si="1"/>
        <v>25.111111111111111</v>
      </c>
      <c r="P21" s="486">
        <f t="shared" si="2"/>
        <v>2.2213485354826026</v>
      </c>
      <c r="Q21" s="73"/>
      <c r="T21" s="70"/>
    </row>
    <row r="22" spans="1:20">
      <c r="A22" s="478" t="s">
        <v>402</v>
      </c>
      <c r="B22" s="455"/>
      <c r="C22" s="453"/>
      <c r="D22" s="453"/>
      <c r="E22" s="453">
        <v>48</v>
      </c>
      <c r="F22" s="453">
        <v>52</v>
      </c>
      <c r="G22" s="453">
        <v>55</v>
      </c>
      <c r="H22" s="453">
        <v>59</v>
      </c>
      <c r="I22" s="453">
        <v>57</v>
      </c>
      <c r="J22" s="453">
        <v>54</v>
      </c>
      <c r="K22" s="453">
        <v>58</v>
      </c>
      <c r="L22" s="453">
        <v>43</v>
      </c>
      <c r="M22" s="483">
        <v>61</v>
      </c>
      <c r="N22" s="484">
        <f t="shared" si="0"/>
        <v>487</v>
      </c>
      <c r="O22" s="485">
        <f t="shared" si="1"/>
        <v>54.111111111111114</v>
      </c>
      <c r="P22" s="486">
        <f t="shared" si="2"/>
        <v>4.7867112246903876</v>
      </c>
      <c r="Q22" s="73"/>
      <c r="T22" s="70"/>
    </row>
    <row r="23" spans="1:20">
      <c r="A23" s="478" t="s">
        <v>403</v>
      </c>
      <c r="B23" s="455"/>
      <c r="C23" s="453"/>
      <c r="D23" s="453"/>
      <c r="E23" s="453">
        <v>14</v>
      </c>
      <c r="F23" s="453">
        <v>5</v>
      </c>
      <c r="G23" s="453">
        <v>11</v>
      </c>
      <c r="H23" s="453">
        <v>15</v>
      </c>
      <c r="I23" s="453">
        <v>15</v>
      </c>
      <c r="J23" s="453">
        <v>27</v>
      </c>
      <c r="K23" s="453">
        <v>44</v>
      </c>
      <c r="L23" s="453">
        <v>27</v>
      </c>
      <c r="M23" s="483">
        <v>6</v>
      </c>
      <c r="N23" s="484">
        <f t="shared" si="0"/>
        <v>164</v>
      </c>
      <c r="O23" s="485">
        <f t="shared" si="1"/>
        <v>18.222222222222221</v>
      </c>
      <c r="P23" s="486">
        <f t="shared" si="2"/>
        <v>1.6119520345979947</v>
      </c>
      <c r="Q23" s="73"/>
      <c r="T23" s="70"/>
    </row>
    <row r="24" spans="1:20">
      <c r="A24" s="478" t="s">
        <v>404</v>
      </c>
      <c r="B24" s="455"/>
      <c r="C24" s="453"/>
      <c r="D24" s="453"/>
      <c r="E24" s="453">
        <v>59</v>
      </c>
      <c r="F24" s="453">
        <v>80</v>
      </c>
      <c r="G24" s="453">
        <v>44</v>
      </c>
      <c r="H24" s="453">
        <v>47</v>
      </c>
      <c r="I24" s="453">
        <v>58</v>
      </c>
      <c r="J24" s="453">
        <v>43</v>
      </c>
      <c r="K24" s="453">
        <v>50</v>
      </c>
      <c r="L24" s="453">
        <v>53</v>
      </c>
      <c r="M24" s="483">
        <v>52</v>
      </c>
      <c r="N24" s="484">
        <f t="shared" si="0"/>
        <v>486</v>
      </c>
      <c r="O24" s="485">
        <f t="shared" si="1"/>
        <v>54</v>
      </c>
      <c r="P24" s="486">
        <f t="shared" si="2"/>
        <v>4.7768822488696676</v>
      </c>
      <c r="Q24" s="73"/>
      <c r="T24" s="70"/>
    </row>
    <row r="25" spans="1:20">
      <c r="A25" s="478" t="s">
        <v>405</v>
      </c>
      <c r="B25" s="455"/>
      <c r="C25" s="453"/>
      <c r="D25" s="453"/>
      <c r="E25" s="453">
        <v>8</v>
      </c>
      <c r="F25" s="453">
        <v>3</v>
      </c>
      <c r="G25" s="453">
        <v>9</v>
      </c>
      <c r="H25" s="453">
        <v>9</v>
      </c>
      <c r="I25" s="453">
        <v>6</v>
      </c>
      <c r="J25" s="453">
        <v>3</v>
      </c>
      <c r="K25" s="453">
        <v>9</v>
      </c>
      <c r="L25" s="453">
        <v>7</v>
      </c>
      <c r="M25" s="483">
        <v>4</v>
      </c>
      <c r="N25" s="484">
        <f t="shared" si="0"/>
        <v>58</v>
      </c>
      <c r="O25" s="485">
        <f t="shared" si="1"/>
        <v>6.4444444444444446</v>
      </c>
      <c r="P25" s="486">
        <f t="shared" si="2"/>
        <v>0.57008059760172991</v>
      </c>
      <c r="Q25" s="73"/>
      <c r="T25" s="70"/>
    </row>
    <row r="26" spans="1:20">
      <c r="A26" s="478" t="s">
        <v>406</v>
      </c>
      <c r="B26" s="455"/>
      <c r="C26" s="453"/>
      <c r="D26" s="453"/>
      <c r="E26" s="453">
        <v>67</v>
      </c>
      <c r="F26" s="453">
        <v>56</v>
      </c>
      <c r="G26" s="453">
        <v>40</v>
      </c>
      <c r="H26" s="453">
        <v>31</v>
      </c>
      <c r="I26" s="453">
        <v>48</v>
      </c>
      <c r="J26" s="453">
        <v>49</v>
      </c>
      <c r="K26" s="453">
        <v>47</v>
      </c>
      <c r="L26" s="453">
        <v>49</v>
      </c>
      <c r="M26" s="483">
        <v>42</v>
      </c>
      <c r="N26" s="484">
        <f t="shared" si="0"/>
        <v>429</v>
      </c>
      <c r="O26" s="485">
        <f t="shared" si="1"/>
        <v>47.666666666666664</v>
      </c>
      <c r="P26" s="486">
        <f t="shared" si="2"/>
        <v>4.2166306270886569</v>
      </c>
      <c r="Q26" s="73"/>
      <c r="T26" s="70"/>
    </row>
    <row r="27" spans="1:20">
      <c r="A27" s="478" t="s">
        <v>407</v>
      </c>
      <c r="B27" s="455"/>
      <c r="C27" s="453"/>
      <c r="D27" s="453"/>
      <c r="E27" s="453">
        <v>55</v>
      </c>
      <c r="F27" s="453">
        <v>41</v>
      </c>
      <c r="G27" s="453">
        <v>47</v>
      </c>
      <c r="H27" s="453">
        <v>31</v>
      </c>
      <c r="I27" s="453">
        <v>36</v>
      </c>
      <c r="J27" s="453">
        <v>48</v>
      </c>
      <c r="K27" s="453">
        <v>45</v>
      </c>
      <c r="L27" s="453">
        <v>43</v>
      </c>
      <c r="M27" s="483">
        <v>54</v>
      </c>
      <c r="N27" s="484">
        <f t="shared" si="0"/>
        <v>400</v>
      </c>
      <c r="O27" s="485">
        <f t="shared" si="1"/>
        <v>44.444444444444443</v>
      </c>
      <c r="P27" s="486">
        <f t="shared" si="2"/>
        <v>3.931590328287792</v>
      </c>
      <c r="Q27" s="73"/>
      <c r="T27" s="70"/>
    </row>
    <row r="28" spans="1:20">
      <c r="A28" s="478" t="s">
        <v>408</v>
      </c>
      <c r="B28" s="455"/>
      <c r="C28" s="453"/>
      <c r="D28" s="453"/>
      <c r="E28" s="453">
        <v>35</v>
      </c>
      <c r="F28" s="453">
        <v>53</v>
      </c>
      <c r="G28" s="453">
        <v>36</v>
      </c>
      <c r="H28" s="453">
        <v>27</v>
      </c>
      <c r="I28" s="453">
        <v>41</v>
      </c>
      <c r="J28" s="453">
        <v>34</v>
      </c>
      <c r="K28" s="453">
        <v>41</v>
      </c>
      <c r="L28" s="453">
        <v>31</v>
      </c>
      <c r="M28" s="483">
        <v>38</v>
      </c>
      <c r="N28" s="484">
        <f t="shared" si="0"/>
        <v>336</v>
      </c>
      <c r="O28" s="485">
        <f t="shared" si="1"/>
        <v>37.333333333333336</v>
      </c>
      <c r="P28" s="486">
        <f t="shared" si="2"/>
        <v>3.302535875761746</v>
      </c>
      <c r="Q28" s="73"/>
      <c r="T28" s="70"/>
    </row>
    <row r="29" spans="1:20">
      <c r="A29" s="478" t="s">
        <v>409</v>
      </c>
      <c r="B29" s="455"/>
      <c r="C29" s="453"/>
      <c r="D29" s="453"/>
      <c r="E29" s="453">
        <v>49</v>
      </c>
      <c r="F29" s="453">
        <v>89</v>
      </c>
      <c r="G29" s="453">
        <v>63</v>
      </c>
      <c r="H29" s="453">
        <v>53</v>
      </c>
      <c r="I29" s="453">
        <v>60</v>
      </c>
      <c r="J29" s="453">
        <v>59</v>
      </c>
      <c r="K29" s="453">
        <v>61</v>
      </c>
      <c r="L29" s="453">
        <v>45</v>
      </c>
      <c r="M29" s="483">
        <v>43</v>
      </c>
      <c r="N29" s="484">
        <f t="shared" si="0"/>
        <v>522</v>
      </c>
      <c r="O29" s="485">
        <f t="shared" si="1"/>
        <v>58</v>
      </c>
      <c r="P29" s="486">
        <f t="shared" si="2"/>
        <v>5.1307253784155691</v>
      </c>
      <c r="Q29" s="73"/>
      <c r="T29" s="70"/>
    </row>
    <row r="30" spans="1:20">
      <c r="A30" s="478" t="s">
        <v>410</v>
      </c>
      <c r="B30" s="455"/>
      <c r="C30" s="453"/>
      <c r="D30" s="453"/>
      <c r="E30" s="453">
        <v>16</v>
      </c>
      <c r="F30" s="453">
        <v>36</v>
      </c>
      <c r="G30" s="453">
        <v>22</v>
      </c>
      <c r="H30" s="453">
        <v>18</v>
      </c>
      <c r="I30" s="453">
        <v>21</v>
      </c>
      <c r="J30" s="453">
        <v>20</v>
      </c>
      <c r="K30" s="453">
        <v>14</v>
      </c>
      <c r="L30" s="453">
        <v>21</v>
      </c>
      <c r="M30" s="483">
        <v>20</v>
      </c>
      <c r="N30" s="484">
        <f t="shared" si="0"/>
        <v>188</v>
      </c>
      <c r="O30" s="485">
        <f t="shared" si="1"/>
        <v>20.888888888888889</v>
      </c>
      <c r="P30" s="486">
        <f t="shared" si="2"/>
        <v>1.8478474542952625</v>
      </c>
      <c r="Q30" s="73"/>
      <c r="T30" s="70"/>
    </row>
    <row r="31" spans="1:20">
      <c r="A31" s="478" t="s">
        <v>411</v>
      </c>
      <c r="B31" s="455"/>
      <c r="C31" s="453"/>
      <c r="D31" s="453"/>
      <c r="E31" s="453">
        <v>11</v>
      </c>
      <c r="F31" s="453">
        <v>24</v>
      </c>
      <c r="G31" s="453">
        <v>14</v>
      </c>
      <c r="H31" s="453">
        <v>25</v>
      </c>
      <c r="I31" s="453">
        <v>14</v>
      </c>
      <c r="J31" s="453">
        <v>9</v>
      </c>
      <c r="K31" s="453">
        <v>14</v>
      </c>
      <c r="L31" s="453">
        <v>13</v>
      </c>
      <c r="M31" s="483">
        <v>15</v>
      </c>
      <c r="N31" s="484">
        <f t="shared" si="0"/>
        <v>139</v>
      </c>
      <c r="O31" s="485">
        <f t="shared" si="1"/>
        <v>15.444444444444445</v>
      </c>
      <c r="P31" s="486">
        <f t="shared" si="2"/>
        <v>1.3662276390800079</v>
      </c>
      <c r="Q31" s="73"/>
      <c r="T31" s="70"/>
    </row>
    <row r="32" spans="1:20">
      <c r="A32" s="478" t="s">
        <v>412</v>
      </c>
      <c r="B32" s="455"/>
      <c r="C32" s="453"/>
      <c r="D32" s="453"/>
      <c r="E32" s="453">
        <v>17</v>
      </c>
      <c r="F32" s="453">
        <v>16</v>
      </c>
      <c r="G32" s="453">
        <v>8</v>
      </c>
      <c r="H32" s="453">
        <v>12</v>
      </c>
      <c r="I32" s="453">
        <v>9</v>
      </c>
      <c r="J32" s="453">
        <v>12</v>
      </c>
      <c r="K32" s="453">
        <v>12</v>
      </c>
      <c r="L32" s="453">
        <v>4</v>
      </c>
      <c r="M32" s="483">
        <v>20</v>
      </c>
      <c r="N32" s="484">
        <f t="shared" si="0"/>
        <v>110</v>
      </c>
      <c r="O32" s="485">
        <f t="shared" si="1"/>
        <v>12.222222222222221</v>
      </c>
      <c r="P32" s="486">
        <f t="shared" si="2"/>
        <v>1.0811873402791428</v>
      </c>
      <c r="Q32" s="73"/>
      <c r="T32" s="70"/>
    </row>
    <row r="33" spans="1:20">
      <c r="A33" s="478" t="s">
        <v>413</v>
      </c>
      <c r="B33" s="455"/>
      <c r="C33" s="453"/>
      <c r="D33" s="453"/>
      <c r="E33" s="453">
        <v>91</v>
      </c>
      <c r="F33" s="453">
        <v>79</v>
      </c>
      <c r="G33" s="453">
        <v>76</v>
      </c>
      <c r="H33" s="453">
        <v>61</v>
      </c>
      <c r="I33" s="453">
        <v>65</v>
      </c>
      <c r="J33" s="453">
        <v>92</v>
      </c>
      <c r="K33" s="453">
        <v>89</v>
      </c>
      <c r="L33" s="453">
        <v>83</v>
      </c>
      <c r="M33" s="483">
        <v>72</v>
      </c>
      <c r="N33" s="484">
        <f t="shared" si="0"/>
        <v>708</v>
      </c>
      <c r="O33" s="485">
        <f t="shared" si="1"/>
        <v>78.666666666666671</v>
      </c>
      <c r="P33" s="486">
        <f t="shared" si="2"/>
        <v>6.9589148810693935</v>
      </c>
      <c r="Q33" s="73"/>
      <c r="T33" s="70"/>
    </row>
    <row r="34" spans="1:20">
      <c r="A34" s="478" t="s">
        <v>414</v>
      </c>
      <c r="B34" s="455"/>
      <c r="C34" s="453"/>
      <c r="D34" s="453"/>
      <c r="E34" s="453">
        <v>35</v>
      </c>
      <c r="F34" s="453">
        <v>31</v>
      </c>
      <c r="G34" s="453">
        <v>30</v>
      </c>
      <c r="H34" s="453">
        <v>19</v>
      </c>
      <c r="I34" s="453">
        <v>24</v>
      </c>
      <c r="J34" s="453">
        <v>19</v>
      </c>
      <c r="K34" s="453">
        <v>33</v>
      </c>
      <c r="L34" s="453">
        <v>22</v>
      </c>
      <c r="M34" s="483">
        <v>31</v>
      </c>
      <c r="N34" s="484">
        <f t="shared" si="0"/>
        <v>244</v>
      </c>
      <c r="O34" s="485">
        <f t="shared" si="1"/>
        <v>27.111111111111111</v>
      </c>
      <c r="P34" s="486">
        <f t="shared" si="2"/>
        <v>2.3982701002555533</v>
      </c>
      <c r="Q34" s="73"/>
      <c r="T34" s="70"/>
    </row>
    <row r="35" spans="1:20">
      <c r="A35" s="478" t="s">
        <v>415</v>
      </c>
      <c r="B35" s="455"/>
      <c r="C35" s="453"/>
      <c r="D35" s="453"/>
      <c r="E35" s="453">
        <v>57</v>
      </c>
      <c r="F35" s="453">
        <v>56</v>
      </c>
      <c r="G35" s="453">
        <v>43</v>
      </c>
      <c r="H35" s="453">
        <v>36</v>
      </c>
      <c r="I35" s="453">
        <v>59</v>
      </c>
      <c r="J35" s="453">
        <v>44</v>
      </c>
      <c r="K35" s="453">
        <v>62</v>
      </c>
      <c r="L35" s="453">
        <v>45</v>
      </c>
      <c r="M35" s="483">
        <v>34</v>
      </c>
      <c r="N35" s="484">
        <f t="shared" si="0"/>
        <v>436</v>
      </c>
      <c r="O35" s="485">
        <f t="shared" si="1"/>
        <v>48.444444444444443</v>
      </c>
      <c r="P35" s="486">
        <f t="shared" si="2"/>
        <v>4.2854334578336939</v>
      </c>
      <c r="Q35" s="73"/>
      <c r="T35" s="70"/>
    </row>
    <row r="36" spans="1:20" ht="15.75" thickBot="1">
      <c r="A36" s="479" t="s">
        <v>416</v>
      </c>
      <c r="B36" s="487"/>
      <c r="C36" s="456"/>
      <c r="D36" s="456"/>
      <c r="E36" s="456">
        <v>22</v>
      </c>
      <c r="F36" s="456">
        <v>29</v>
      </c>
      <c r="G36" s="456">
        <v>35</v>
      </c>
      <c r="H36" s="456">
        <v>23</v>
      </c>
      <c r="I36" s="456">
        <v>19</v>
      </c>
      <c r="J36" s="456">
        <v>23</v>
      </c>
      <c r="K36" s="453">
        <v>15</v>
      </c>
      <c r="L36" s="456">
        <v>17</v>
      </c>
      <c r="M36" s="488">
        <v>28</v>
      </c>
      <c r="N36" s="489">
        <f t="shared" si="0"/>
        <v>211</v>
      </c>
      <c r="O36" s="490">
        <f t="shared" si="1"/>
        <v>23.444444444444443</v>
      </c>
      <c r="P36" s="486">
        <f t="shared" si="2"/>
        <v>2.0739138981718104</v>
      </c>
      <c r="Q36" s="73"/>
      <c r="T36" s="70"/>
    </row>
    <row r="37" spans="1:20" ht="15.75" thickBot="1">
      <c r="A37" s="491" t="s">
        <v>8</v>
      </c>
      <c r="B37" s="492"/>
      <c r="C37" s="492"/>
      <c r="D37" s="492"/>
      <c r="E37" s="492">
        <f>SUM(E5:E36)</f>
        <v>1186</v>
      </c>
      <c r="F37" s="492">
        <f>SUM(F5:F36)</f>
        <v>1251</v>
      </c>
      <c r="G37" s="492">
        <f>SUM(G5:G36)</f>
        <v>1106</v>
      </c>
      <c r="H37" s="492">
        <f t="shared" ref="H37:N37" si="3">SUM(H5:H36)</f>
        <v>1057</v>
      </c>
      <c r="I37" s="492">
        <f t="shared" si="3"/>
        <v>1044</v>
      </c>
      <c r="J37" s="492">
        <f t="shared" si="3"/>
        <v>1113</v>
      </c>
      <c r="K37" s="493">
        <f t="shared" si="3"/>
        <v>1300</v>
      </c>
      <c r="L37" s="493">
        <f t="shared" si="3"/>
        <v>1039</v>
      </c>
      <c r="M37" s="493">
        <f t="shared" si="3"/>
        <v>1078</v>
      </c>
      <c r="N37" s="494">
        <f t="shared" si="3"/>
        <v>10174</v>
      </c>
      <c r="O37" s="495">
        <f t="shared" si="1"/>
        <v>1130.4444444444443</v>
      </c>
      <c r="P37" s="496">
        <f>SUM(P5:P36)</f>
        <v>100.00000000000003</v>
      </c>
      <c r="Q37" s="73"/>
      <c r="T37" s="70"/>
    </row>
    <row r="38" spans="1:20">
      <c r="Q38" s="73"/>
      <c r="T38" s="70"/>
    </row>
    <row r="39" spans="1:20" ht="51" customHeight="1">
      <c r="A39" s="1171" t="s">
        <v>379</v>
      </c>
      <c r="B39" s="1171"/>
      <c r="C39" s="1171"/>
      <c r="D39" s="1171"/>
      <c r="E39" s="1171"/>
      <c r="K39" s="553" t="s">
        <v>417</v>
      </c>
      <c r="Q39" s="73"/>
      <c r="T39" s="70"/>
    </row>
    <row r="40" spans="1:20">
      <c r="Q40" s="73"/>
      <c r="T40" s="70"/>
    </row>
    <row r="41" spans="1:20">
      <c r="Q41" s="73"/>
      <c r="T41" s="70"/>
    </row>
    <row r="42" spans="1:20">
      <c r="Q42" s="73"/>
      <c r="T42" s="70"/>
    </row>
    <row r="43" spans="1:20">
      <c r="Q43" s="73"/>
      <c r="T43" s="70"/>
    </row>
    <row r="44" spans="1:20">
      <c r="Q44" s="73"/>
      <c r="T44" s="70"/>
    </row>
    <row r="45" spans="1:20">
      <c r="Q45" s="73"/>
      <c r="T45" s="70"/>
    </row>
    <row r="46" spans="1:20">
      <c r="Q46" s="73"/>
      <c r="T46" s="70"/>
    </row>
    <row r="47" spans="1:20">
      <c r="Q47" s="73"/>
      <c r="T47" s="70"/>
    </row>
    <row r="48" spans="1:20">
      <c r="Q48" s="73"/>
      <c r="T48" s="70"/>
    </row>
    <row r="49" spans="17:20">
      <c r="Q49" s="73"/>
      <c r="T49" s="70"/>
    </row>
    <row r="50" spans="17:20">
      <c r="Q50" s="73"/>
      <c r="T50" s="70"/>
    </row>
  </sheetData>
  <mergeCells count="1">
    <mergeCell ref="A39:E39"/>
  </mergeCells>
  <pageMargins left="0.511811024" right="0.511811024" top="0.78740157500000008" bottom="0.78740157500000008" header="0.31496062000000008" footer="0.31496062000000008"/>
  <pageSetup paperSize="0" fitToWidth="0" fitToHeight="0" orientation="portrait" horizontalDpi="0" verticalDpi="0" copies="0"/>
  <ignoredErrors>
    <ignoredError sqref="E37:M37" formulaRange="1"/>
    <ignoredError sqref="O37" formula="1"/>
  </ignoredError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6"/>
  <dimension ref="A1:AG41"/>
  <sheetViews>
    <sheetView zoomScale="90" zoomScaleNormal="90" workbookViewId="0">
      <selection activeCell="S6" sqref="S6"/>
    </sheetView>
  </sheetViews>
  <sheetFormatPr defaultRowHeight="15"/>
  <cols>
    <col min="1" max="1" width="24.5703125" customWidth="1"/>
    <col min="2" max="2" width="7.5703125" bestFit="1" customWidth="1"/>
    <col min="3" max="3" width="7.7109375" bestFit="1" customWidth="1"/>
    <col min="4" max="4" width="7.140625" bestFit="1" customWidth="1"/>
    <col min="5" max="5" width="7" bestFit="1" customWidth="1"/>
    <col min="6" max="6" width="7.5703125" bestFit="1" customWidth="1"/>
    <col min="7" max="7" width="6.28515625" bestFit="1" customWidth="1"/>
    <col min="8" max="8" width="7" bestFit="1" customWidth="1"/>
    <col min="9" max="9" width="7.5703125" customWidth="1"/>
    <col min="10" max="10" width="7.140625" bestFit="1" customWidth="1"/>
    <col min="11" max="11" width="7.5703125" style="221" bestFit="1" customWidth="1"/>
    <col min="12" max="12" width="7.140625" style="221" bestFit="1" customWidth="1"/>
    <col min="13" max="13" width="7.5703125" style="221" customWidth="1"/>
    <col min="14" max="14" width="6.140625" style="221" bestFit="1" customWidth="1"/>
    <col min="15" max="15" width="7.85546875" style="221" bestFit="1" customWidth="1"/>
    <col min="16" max="16" width="17.85546875" style="221" customWidth="1"/>
    <col min="17" max="17" width="9.140625" customWidth="1"/>
  </cols>
  <sheetData>
    <row r="1" spans="1:18">
      <c r="A1" s="1" t="s">
        <v>3</v>
      </c>
      <c r="J1" s="193"/>
      <c r="K1" s="193"/>
      <c r="P1" s="1132">
        <f>Subprefeituras_2026!E37</f>
        <v>1186</v>
      </c>
      <c r="Q1" s="221"/>
      <c r="R1" s="221"/>
    </row>
    <row r="2" spans="1:18">
      <c r="A2" s="1" t="s">
        <v>4</v>
      </c>
      <c r="J2" s="359" t="s">
        <v>417</v>
      </c>
      <c r="K2" s="193"/>
      <c r="Q2" s="221"/>
      <c r="R2" s="221"/>
    </row>
    <row r="3" spans="1:18">
      <c r="A3" s="1"/>
      <c r="J3" s="193"/>
      <c r="K3" s="193"/>
      <c r="Q3" s="221"/>
      <c r="R3" s="221"/>
    </row>
    <row r="4" spans="1:18">
      <c r="A4" s="1" t="s">
        <v>418</v>
      </c>
      <c r="J4" s="193"/>
      <c r="K4" s="193"/>
      <c r="Q4" s="221"/>
      <c r="R4" s="221"/>
    </row>
    <row r="5" spans="1:18" ht="15.75" thickBot="1">
      <c r="J5" s="193"/>
      <c r="K5" s="193"/>
      <c r="Q5" s="221"/>
      <c r="R5" s="221"/>
    </row>
    <row r="6" spans="1:18" ht="45.75" customHeight="1" thickBot="1">
      <c r="A6" s="476" t="s">
        <v>383</v>
      </c>
      <c r="B6" s="852">
        <v>46357</v>
      </c>
      <c r="C6" s="373">
        <v>46327</v>
      </c>
      <c r="D6" s="373">
        <v>46296</v>
      </c>
      <c r="E6" s="372">
        <v>46266</v>
      </c>
      <c r="F6" s="372">
        <v>46235</v>
      </c>
      <c r="G6" s="372">
        <v>46204</v>
      </c>
      <c r="H6" s="372">
        <v>46174</v>
      </c>
      <c r="I6" s="374">
        <v>46143</v>
      </c>
      <c r="J6" s="372">
        <v>46113</v>
      </c>
      <c r="K6" s="371">
        <v>46082</v>
      </c>
      <c r="L6" s="375">
        <v>46054</v>
      </c>
      <c r="M6" s="376">
        <v>46023</v>
      </c>
      <c r="N6" s="260" t="s">
        <v>8</v>
      </c>
      <c r="O6" s="260" t="s">
        <v>9</v>
      </c>
      <c r="P6" s="259" t="s">
        <v>602</v>
      </c>
    </row>
    <row r="7" spans="1:18" ht="15.75" thickBot="1">
      <c r="A7" s="477" t="s">
        <v>386</v>
      </c>
      <c r="B7" s="452"/>
      <c r="C7" s="450"/>
      <c r="D7" s="450"/>
      <c r="E7" s="450">
        <v>83</v>
      </c>
      <c r="F7" s="450">
        <v>88</v>
      </c>
      <c r="G7" s="450">
        <v>94</v>
      </c>
      <c r="H7" s="450">
        <v>118</v>
      </c>
      <c r="I7" s="450">
        <v>44</v>
      </c>
      <c r="J7" s="450">
        <v>102</v>
      </c>
      <c r="K7" s="453">
        <v>85</v>
      </c>
      <c r="L7" s="450">
        <v>65</v>
      </c>
      <c r="M7" s="480">
        <v>82</v>
      </c>
      <c r="N7" s="554">
        <f>SUM(B7:M7)</f>
        <v>761</v>
      </c>
      <c r="O7" s="497">
        <f>AVERAGE(B7:M7)</f>
        <v>84.555555555555557</v>
      </c>
      <c r="P7" s="498">
        <f>(E7*100)/$P$1</f>
        <v>6.9983136593591908</v>
      </c>
    </row>
    <row r="8" spans="1:18" ht="15.75" thickBot="1">
      <c r="A8" s="478" t="s">
        <v>413</v>
      </c>
      <c r="B8" s="455"/>
      <c r="C8" s="453"/>
      <c r="D8" s="453"/>
      <c r="E8" s="453">
        <v>91</v>
      </c>
      <c r="F8" s="453">
        <v>79</v>
      </c>
      <c r="G8" s="453">
        <v>76</v>
      </c>
      <c r="H8" s="453">
        <v>61</v>
      </c>
      <c r="I8" s="453">
        <v>65</v>
      </c>
      <c r="J8" s="453">
        <v>92</v>
      </c>
      <c r="K8" s="453">
        <v>89</v>
      </c>
      <c r="L8" s="453">
        <v>83</v>
      </c>
      <c r="M8" s="483">
        <v>72</v>
      </c>
      <c r="N8" s="555">
        <f t="shared" ref="N8:N17" si="0">SUM(B8:M8)</f>
        <v>708</v>
      </c>
      <c r="O8" s="499">
        <f t="shared" ref="O8:O16" si="1">AVERAGE(B8:M8)</f>
        <v>78.666666666666671</v>
      </c>
      <c r="P8" s="498">
        <f t="shared" ref="P8:P16" si="2">(E8*100)/$P$1</f>
        <v>7.6728499156829679</v>
      </c>
    </row>
    <row r="9" spans="1:18" ht="15.75" thickBot="1">
      <c r="A9" s="478" t="s">
        <v>395</v>
      </c>
      <c r="B9" s="455"/>
      <c r="C9" s="453"/>
      <c r="D9" s="453"/>
      <c r="E9" s="453">
        <v>75</v>
      </c>
      <c r="F9" s="453">
        <v>58</v>
      </c>
      <c r="G9" s="453">
        <v>55</v>
      </c>
      <c r="H9" s="453">
        <v>79</v>
      </c>
      <c r="I9" s="453">
        <v>93</v>
      </c>
      <c r="J9" s="453">
        <v>48</v>
      </c>
      <c r="K9" s="453">
        <v>56</v>
      </c>
      <c r="L9" s="453">
        <v>69</v>
      </c>
      <c r="M9" s="483">
        <v>85</v>
      </c>
      <c r="N9" s="555">
        <f t="shared" si="0"/>
        <v>618</v>
      </c>
      <c r="O9" s="499">
        <f t="shared" si="1"/>
        <v>68.666666666666671</v>
      </c>
      <c r="P9" s="498">
        <f t="shared" si="2"/>
        <v>6.3237774030354128</v>
      </c>
    </row>
    <row r="10" spans="1:18" ht="15.75" thickBot="1">
      <c r="A10" s="478" t="s">
        <v>409</v>
      </c>
      <c r="B10" s="455"/>
      <c r="C10" s="453"/>
      <c r="D10" s="453"/>
      <c r="E10" s="453">
        <v>49</v>
      </c>
      <c r="F10" s="453">
        <v>89</v>
      </c>
      <c r="G10" s="453">
        <v>63</v>
      </c>
      <c r="H10" s="453">
        <v>53</v>
      </c>
      <c r="I10" s="453">
        <v>60</v>
      </c>
      <c r="J10" s="453">
        <v>59</v>
      </c>
      <c r="K10" s="453">
        <v>61</v>
      </c>
      <c r="L10" s="453">
        <v>45</v>
      </c>
      <c r="M10" s="483">
        <v>43</v>
      </c>
      <c r="N10" s="555">
        <f t="shared" si="0"/>
        <v>522</v>
      </c>
      <c r="O10" s="499">
        <f t="shared" si="1"/>
        <v>58</v>
      </c>
      <c r="P10" s="498">
        <f t="shared" si="2"/>
        <v>4.1315345699831365</v>
      </c>
    </row>
    <row r="11" spans="1:18" ht="15.75" thickBot="1">
      <c r="A11" s="478" t="s">
        <v>397</v>
      </c>
      <c r="B11" s="455"/>
      <c r="C11" s="453"/>
      <c r="D11" s="453"/>
      <c r="E11" s="453">
        <v>57</v>
      </c>
      <c r="F11" s="453">
        <v>55</v>
      </c>
      <c r="G11" s="453">
        <v>43</v>
      </c>
      <c r="H11" s="453">
        <v>73</v>
      </c>
      <c r="I11" s="453">
        <v>49</v>
      </c>
      <c r="J11" s="453">
        <v>64</v>
      </c>
      <c r="K11" s="453">
        <v>51</v>
      </c>
      <c r="L11" s="453">
        <v>40</v>
      </c>
      <c r="M11" s="483">
        <v>59</v>
      </c>
      <c r="N11" s="555">
        <f t="shared" si="0"/>
        <v>491</v>
      </c>
      <c r="O11" s="499">
        <f t="shared" si="1"/>
        <v>54.555555555555557</v>
      </c>
      <c r="P11" s="498">
        <f t="shared" si="2"/>
        <v>4.8060708263069136</v>
      </c>
    </row>
    <row r="12" spans="1:18" ht="15.75" thickBot="1">
      <c r="A12" s="478" t="s">
        <v>402</v>
      </c>
      <c r="B12" s="455"/>
      <c r="C12" s="453"/>
      <c r="D12" s="453"/>
      <c r="E12" s="453">
        <v>48</v>
      </c>
      <c r="F12" s="453">
        <v>52</v>
      </c>
      <c r="G12" s="453">
        <v>55</v>
      </c>
      <c r="H12" s="453">
        <v>59</v>
      </c>
      <c r="I12" s="453">
        <v>57</v>
      </c>
      <c r="J12" s="453">
        <v>54</v>
      </c>
      <c r="K12" s="453">
        <v>58</v>
      </c>
      <c r="L12" s="453">
        <v>43</v>
      </c>
      <c r="M12" s="483">
        <v>61</v>
      </c>
      <c r="N12" s="555">
        <f t="shared" si="0"/>
        <v>487</v>
      </c>
      <c r="O12" s="499">
        <f t="shared" si="1"/>
        <v>54.111111111111114</v>
      </c>
      <c r="P12" s="498">
        <f t="shared" si="2"/>
        <v>4.0472175379426645</v>
      </c>
    </row>
    <row r="13" spans="1:18" ht="15.75" thickBot="1">
      <c r="A13" s="478" t="s">
        <v>404</v>
      </c>
      <c r="B13" s="455"/>
      <c r="C13" s="453"/>
      <c r="D13" s="453"/>
      <c r="E13" s="453">
        <v>59</v>
      </c>
      <c r="F13" s="453">
        <v>80</v>
      </c>
      <c r="G13" s="453">
        <v>44</v>
      </c>
      <c r="H13" s="453">
        <v>47</v>
      </c>
      <c r="I13" s="453">
        <v>58</v>
      </c>
      <c r="J13" s="453">
        <v>43</v>
      </c>
      <c r="K13" s="453">
        <v>50</v>
      </c>
      <c r="L13" s="453">
        <v>53</v>
      </c>
      <c r="M13" s="483">
        <v>52</v>
      </c>
      <c r="N13" s="555">
        <f t="shared" si="0"/>
        <v>486</v>
      </c>
      <c r="O13" s="499">
        <f t="shared" si="1"/>
        <v>54</v>
      </c>
      <c r="P13" s="498">
        <f t="shared" si="2"/>
        <v>4.9747048903878586</v>
      </c>
    </row>
    <row r="14" spans="1:18" ht="15.75" thickBot="1">
      <c r="A14" s="478" t="s">
        <v>400</v>
      </c>
      <c r="B14" s="455"/>
      <c r="C14" s="453"/>
      <c r="D14" s="453"/>
      <c r="E14" s="453">
        <v>52</v>
      </c>
      <c r="F14" s="453">
        <v>56</v>
      </c>
      <c r="G14" s="453">
        <v>40</v>
      </c>
      <c r="H14" s="453">
        <v>34</v>
      </c>
      <c r="I14" s="453">
        <v>44</v>
      </c>
      <c r="J14" s="453">
        <v>55</v>
      </c>
      <c r="K14" s="453">
        <v>80</v>
      </c>
      <c r="L14" s="453">
        <v>61</v>
      </c>
      <c r="M14" s="483">
        <v>52</v>
      </c>
      <c r="N14" s="555">
        <f t="shared" si="0"/>
        <v>474</v>
      </c>
      <c r="O14" s="499">
        <f t="shared" si="1"/>
        <v>52.666666666666664</v>
      </c>
      <c r="P14" s="498">
        <f t="shared" si="2"/>
        <v>4.3844856661045535</v>
      </c>
    </row>
    <row r="15" spans="1:18" ht="15.75" thickBot="1">
      <c r="A15" s="478" t="s">
        <v>415</v>
      </c>
      <c r="B15" s="455"/>
      <c r="C15" s="453"/>
      <c r="D15" s="453"/>
      <c r="E15" s="453">
        <v>57</v>
      </c>
      <c r="F15" s="453">
        <v>56</v>
      </c>
      <c r="G15" s="453">
        <v>43</v>
      </c>
      <c r="H15" s="453">
        <v>36</v>
      </c>
      <c r="I15" s="453">
        <v>59</v>
      </c>
      <c r="J15" s="453">
        <v>44</v>
      </c>
      <c r="K15" s="453">
        <v>62</v>
      </c>
      <c r="L15" s="453">
        <v>45</v>
      </c>
      <c r="M15" s="483">
        <v>34</v>
      </c>
      <c r="N15" s="555">
        <f t="shared" si="0"/>
        <v>436</v>
      </c>
      <c r="O15" s="499">
        <f t="shared" si="1"/>
        <v>48.444444444444443</v>
      </c>
      <c r="P15" s="498">
        <f t="shared" si="2"/>
        <v>4.8060708263069136</v>
      </c>
    </row>
    <row r="16" spans="1:18" ht="15.75" thickBot="1">
      <c r="A16" s="478" t="s">
        <v>406</v>
      </c>
      <c r="B16" s="455"/>
      <c r="C16" s="453"/>
      <c r="D16" s="453"/>
      <c r="E16" s="453">
        <v>67</v>
      </c>
      <c r="F16" s="453">
        <v>56</v>
      </c>
      <c r="G16" s="453">
        <v>40</v>
      </c>
      <c r="H16" s="453">
        <v>31</v>
      </c>
      <c r="I16" s="453">
        <v>48</v>
      </c>
      <c r="J16" s="453">
        <v>49</v>
      </c>
      <c r="K16" s="453">
        <v>47</v>
      </c>
      <c r="L16" s="453">
        <v>49</v>
      </c>
      <c r="M16" s="483">
        <v>42</v>
      </c>
      <c r="N16" s="556">
        <f t="shared" si="0"/>
        <v>429</v>
      </c>
      <c r="O16" s="500">
        <f t="shared" si="1"/>
        <v>47.666666666666664</v>
      </c>
      <c r="P16" s="498">
        <f t="shared" si="2"/>
        <v>5.6492411467116357</v>
      </c>
    </row>
    <row r="17" spans="1:33" ht="15.75" thickBot="1">
      <c r="A17" s="501" t="s">
        <v>8</v>
      </c>
      <c r="B17" s="502"/>
      <c r="C17" s="503"/>
      <c r="D17" s="503"/>
      <c r="E17" s="503">
        <f>SUM(E7:E16)</f>
        <v>638</v>
      </c>
      <c r="F17" s="503">
        <f>SUM(F7:F16)</f>
        <v>669</v>
      </c>
      <c r="G17" s="503">
        <f>SUM(G7:G16)</f>
        <v>553</v>
      </c>
      <c r="H17" s="503">
        <f t="shared" ref="H17:M17" si="3">SUM(H7:H16)</f>
        <v>591</v>
      </c>
      <c r="I17" s="503">
        <f t="shared" si="3"/>
        <v>577</v>
      </c>
      <c r="J17" s="503">
        <f t="shared" si="3"/>
        <v>610</v>
      </c>
      <c r="K17" s="504">
        <f t="shared" si="3"/>
        <v>639</v>
      </c>
      <c r="L17" s="504">
        <f t="shared" si="3"/>
        <v>553</v>
      </c>
      <c r="M17" s="504">
        <f t="shared" si="3"/>
        <v>582</v>
      </c>
      <c r="N17" s="505">
        <f t="shared" si="0"/>
        <v>5412</v>
      </c>
      <c r="O17" s="506">
        <f>AVERAGE(B17:M17)</f>
        <v>601.33333333333337</v>
      </c>
      <c r="P17" s="498">
        <f>(E17*100)/$P$1</f>
        <v>53.79426644182125</v>
      </c>
    </row>
    <row r="18" spans="1:33" s="193" customFormat="1">
      <c r="A18" s="189" t="s">
        <v>310</v>
      </c>
      <c r="N18" s="194"/>
      <c r="P18" s="195">
        <f>100-P17</f>
        <v>46.20573355817875</v>
      </c>
    </row>
    <row r="19" spans="1:33">
      <c r="A19" s="82"/>
      <c r="B19" s="101"/>
      <c r="C19" s="101"/>
      <c r="D19" s="101"/>
      <c r="E19" s="82"/>
      <c r="F19" s="82"/>
      <c r="G19" s="82"/>
      <c r="H19" s="82"/>
      <c r="I19" s="82"/>
      <c r="J19" s="82"/>
      <c r="N19" s="236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2"/>
    </row>
    <row r="20" spans="1:33">
      <c r="A20" s="82"/>
      <c r="B20" s="101"/>
      <c r="C20" s="101"/>
      <c r="D20" s="101"/>
      <c r="E20" s="82"/>
      <c r="F20" s="82"/>
      <c r="G20" s="82"/>
      <c r="H20" s="82"/>
      <c r="I20" s="82"/>
      <c r="J20" s="82"/>
      <c r="Q20" s="92"/>
      <c r="R20" s="93"/>
      <c r="S20" s="95"/>
      <c r="T20" s="93"/>
      <c r="U20" s="93"/>
      <c r="V20" s="93"/>
      <c r="W20" s="93"/>
      <c r="X20" s="93"/>
      <c r="Y20" s="93"/>
      <c r="Z20" s="93"/>
      <c r="AA20" s="93"/>
      <c r="AB20" s="93"/>
      <c r="AC20" s="95"/>
      <c r="AD20" s="93"/>
      <c r="AE20" s="93"/>
      <c r="AF20" s="74"/>
      <c r="AG20" s="75"/>
    </row>
    <row r="21" spans="1:33">
      <c r="A21" s="82"/>
      <c r="B21" s="101"/>
      <c r="C21" s="101"/>
      <c r="D21" s="101"/>
      <c r="E21" s="82"/>
      <c r="F21" s="82"/>
      <c r="G21" s="82"/>
      <c r="H21" s="82"/>
      <c r="I21" s="82"/>
      <c r="J21" s="82"/>
      <c r="Q21" s="92"/>
      <c r="R21" s="93"/>
      <c r="S21" s="95"/>
      <c r="T21" s="93"/>
      <c r="U21" s="93"/>
      <c r="V21" s="93"/>
      <c r="W21" s="93"/>
      <c r="X21" s="93"/>
      <c r="Y21" s="93"/>
      <c r="Z21" s="93"/>
      <c r="AA21" s="93"/>
      <c r="AB21" s="93"/>
      <c r="AC21" s="95"/>
      <c r="AD21" s="93"/>
      <c r="AE21" s="93"/>
      <c r="AF21" s="74"/>
      <c r="AG21" s="75"/>
    </row>
    <row r="22" spans="1:33">
      <c r="A22" s="82"/>
      <c r="B22" s="101"/>
      <c r="C22" s="101"/>
      <c r="D22" s="101"/>
      <c r="E22" s="82"/>
      <c r="F22" s="82"/>
      <c r="G22" s="82"/>
      <c r="H22" s="82"/>
      <c r="I22" s="82"/>
      <c r="J22" s="82"/>
      <c r="Q22" s="82"/>
      <c r="R22" s="82"/>
      <c r="S22" s="82"/>
      <c r="T22" s="82"/>
      <c r="U22" s="92"/>
      <c r="V22" s="93"/>
      <c r="W22" s="93"/>
      <c r="X22" s="93"/>
      <c r="Y22" s="93"/>
      <c r="Z22" s="93"/>
      <c r="AA22" s="93"/>
      <c r="AB22" s="94"/>
      <c r="AC22" s="93"/>
      <c r="AD22" s="93"/>
      <c r="AE22" s="93"/>
      <c r="AF22" s="74"/>
      <c r="AG22" s="75"/>
    </row>
    <row r="23" spans="1:33">
      <c r="A23" s="82"/>
      <c r="B23" s="82"/>
      <c r="C23" s="82"/>
      <c r="D23" s="82"/>
      <c r="E23" s="82"/>
      <c r="F23" s="82"/>
      <c r="G23" s="82"/>
      <c r="H23" s="82"/>
      <c r="I23" s="82"/>
      <c r="J23" s="82"/>
      <c r="Q23" s="82"/>
      <c r="R23" s="82"/>
      <c r="S23" s="82"/>
      <c r="T23" s="82"/>
      <c r="U23" s="92"/>
      <c r="V23" s="93"/>
      <c r="W23" s="93"/>
      <c r="X23" s="93"/>
      <c r="Y23" s="93"/>
      <c r="Z23" s="93"/>
      <c r="AA23" s="93"/>
      <c r="AB23" s="94"/>
      <c r="AC23" s="93"/>
      <c r="AD23" s="93"/>
      <c r="AE23" s="93"/>
      <c r="AF23" s="74"/>
      <c r="AG23" s="75"/>
    </row>
    <row r="24" spans="1:33">
      <c r="A24" s="82"/>
      <c r="B24" s="82"/>
      <c r="C24" s="82"/>
      <c r="D24" s="82"/>
      <c r="E24" s="82"/>
      <c r="F24" s="82"/>
      <c r="G24" s="82"/>
      <c r="H24" s="82"/>
      <c r="I24" s="82"/>
      <c r="J24" s="82"/>
      <c r="Q24" s="82"/>
      <c r="R24" s="82"/>
      <c r="S24" s="82"/>
      <c r="T24" s="82"/>
      <c r="U24" s="92"/>
      <c r="V24" s="93"/>
      <c r="W24" s="93"/>
      <c r="X24" s="93"/>
      <c r="Y24" s="93"/>
      <c r="Z24" s="93"/>
      <c r="AA24" s="93"/>
      <c r="AB24" s="94"/>
      <c r="AC24" s="93"/>
      <c r="AD24" s="93"/>
      <c r="AE24" s="93"/>
      <c r="AF24" s="74"/>
      <c r="AG24" s="75"/>
    </row>
    <row r="25" spans="1:33">
      <c r="A25" s="82"/>
      <c r="B25" s="82"/>
      <c r="C25" s="82"/>
      <c r="D25" s="82"/>
      <c r="E25" s="82"/>
      <c r="F25" s="82"/>
      <c r="G25" s="82"/>
      <c r="H25" s="82"/>
      <c r="I25" s="82"/>
      <c r="J25" s="82"/>
      <c r="Q25" s="82"/>
      <c r="R25" s="82"/>
      <c r="S25" s="82"/>
      <c r="T25" s="82"/>
      <c r="U25" s="92"/>
      <c r="V25" s="93"/>
      <c r="W25" s="93"/>
      <c r="X25" s="93"/>
      <c r="Y25" s="93"/>
      <c r="Z25" s="93"/>
      <c r="AA25" s="93"/>
      <c r="AB25" s="94"/>
      <c r="AC25" s="93"/>
      <c r="AD25" s="93"/>
      <c r="AE25" s="93"/>
      <c r="AF25" s="74"/>
      <c r="AG25" s="75"/>
    </row>
    <row r="26" spans="1:33">
      <c r="A26" s="82"/>
      <c r="B26" s="82"/>
      <c r="C26" s="82"/>
      <c r="D26" s="82"/>
      <c r="E26" s="82"/>
      <c r="F26" s="82"/>
      <c r="G26" s="82"/>
      <c r="H26" s="82"/>
      <c r="I26" s="82"/>
      <c r="J26" s="82"/>
      <c r="Q26" s="82"/>
      <c r="R26" s="82"/>
      <c r="S26" s="82"/>
      <c r="T26" s="82"/>
      <c r="U26" s="92"/>
      <c r="V26" s="93"/>
      <c r="W26" s="93"/>
      <c r="X26" s="93"/>
      <c r="Y26" s="93"/>
      <c r="Z26" s="93"/>
      <c r="AA26" s="93"/>
      <c r="AB26" s="94"/>
      <c r="AC26" s="93"/>
      <c r="AD26" s="93"/>
      <c r="AE26" s="93"/>
      <c r="AF26" s="74"/>
      <c r="AG26" s="75"/>
    </row>
    <row r="27" spans="1:33">
      <c r="A27" s="82"/>
      <c r="B27" s="82"/>
      <c r="C27" s="82"/>
      <c r="D27" s="82"/>
      <c r="E27" s="82"/>
      <c r="F27" s="82"/>
      <c r="G27" s="82"/>
      <c r="H27" s="82"/>
      <c r="I27" s="82"/>
      <c r="J27" s="82"/>
      <c r="Q27" s="82"/>
      <c r="R27" s="82"/>
      <c r="S27" s="82"/>
      <c r="T27" s="82"/>
      <c r="U27" s="92"/>
      <c r="V27" s="93"/>
      <c r="W27" s="93"/>
      <c r="X27" s="93"/>
      <c r="Y27" s="93"/>
      <c r="Z27" s="93"/>
      <c r="AA27" s="93"/>
      <c r="AB27" s="94"/>
      <c r="AC27" s="93"/>
      <c r="AD27" s="93"/>
      <c r="AE27" s="93"/>
      <c r="AF27" s="74"/>
      <c r="AG27" s="75"/>
    </row>
    <row r="28" spans="1:33">
      <c r="A28" s="82"/>
      <c r="B28" s="82"/>
      <c r="C28" s="82"/>
      <c r="D28" s="82"/>
      <c r="E28" s="82"/>
      <c r="F28" s="82"/>
      <c r="G28" s="82"/>
      <c r="H28" s="82"/>
      <c r="I28" s="82"/>
      <c r="J28" s="82"/>
      <c r="Q28" s="82"/>
      <c r="R28" s="82"/>
      <c r="S28" s="82"/>
      <c r="T28" s="82"/>
      <c r="U28" s="92"/>
      <c r="V28" s="93"/>
      <c r="W28" s="93"/>
      <c r="X28" s="93"/>
      <c r="Y28" s="93"/>
      <c r="Z28" s="93"/>
      <c r="AA28" s="93"/>
      <c r="AB28" s="94"/>
      <c r="AC28" s="93"/>
      <c r="AD28" s="93"/>
      <c r="AE28" s="93"/>
      <c r="AF28" s="74"/>
      <c r="AG28" s="75"/>
    </row>
    <row r="29" spans="1:33">
      <c r="A29" s="82"/>
      <c r="B29" s="82"/>
      <c r="C29" s="82"/>
      <c r="D29" s="82"/>
      <c r="E29" s="82"/>
      <c r="F29" s="82"/>
      <c r="G29" s="82"/>
      <c r="H29" s="82"/>
      <c r="I29" s="82"/>
      <c r="J29" s="82"/>
      <c r="Q29" s="82"/>
      <c r="R29" s="82"/>
      <c r="S29" s="82"/>
      <c r="T29" s="82"/>
      <c r="U29" s="92"/>
      <c r="V29" s="93"/>
      <c r="W29" s="93"/>
      <c r="X29" s="93"/>
      <c r="Y29" s="93"/>
      <c r="Z29" s="93"/>
      <c r="AA29" s="93"/>
      <c r="AB29" s="94"/>
      <c r="AC29" s="93"/>
      <c r="AD29" s="93"/>
      <c r="AE29" s="93"/>
      <c r="AF29" s="74"/>
      <c r="AG29" s="75"/>
    </row>
    <row r="30" spans="1:33">
      <c r="A30" s="82"/>
      <c r="B30" s="82"/>
      <c r="C30" s="82"/>
      <c r="D30" s="82"/>
      <c r="E30" s="82"/>
      <c r="F30" s="82"/>
      <c r="G30" s="82"/>
      <c r="H30" s="82"/>
      <c r="I30" s="82"/>
      <c r="J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</row>
    <row r="31" spans="1:33">
      <c r="A31" s="82"/>
      <c r="B31" s="82"/>
      <c r="C31" s="82"/>
      <c r="D31" s="82"/>
      <c r="E31" s="82"/>
      <c r="F31" s="82"/>
      <c r="G31" s="82"/>
      <c r="H31" s="82"/>
      <c r="I31" s="82"/>
      <c r="J31" s="82"/>
      <c r="Q31" s="82"/>
      <c r="R31" s="82"/>
      <c r="S31" s="82"/>
      <c r="T31" s="82"/>
      <c r="U31" s="82"/>
      <c r="V31" s="82"/>
      <c r="W31" s="82"/>
      <c r="X31" s="82"/>
      <c r="Y31" s="82"/>
      <c r="Z31" s="82"/>
      <c r="AA31" s="82"/>
      <c r="AB31" s="82"/>
      <c r="AC31" s="82"/>
      <c r="AD31" s="82"/>
      <c r="AE31" s="82"/>
    </row>
    <row r="32" spans="1:33">
      <c r="A32" s="82"/>
      <c r="B32" s="82"/>
      <c r="C32" s="82"/>
      <c r="D32" s="82"/>
      <c r="E32" s="82"/>
      <c r="F32" s="82"/>
      <c r="G32" s="82"/>
      <c r="H32" s="82"/>
      <c r="I32" s="82"/>
      <c r="J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</row>
    <row r="33" spans="1:31">
      <c r="A33" s="82"/>
      <c r="B33" s="82"/>
      <c r="C33" s="82"/>
      <c r="D33" s="82"/>
      <c r="E33" s="82"/>
      <c r="F33" s="82"/>
      <c r="G33" s="82"/>
      <c r="H33" s="82"/>
      <c r="I33" s="82"/>
      <c r="J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</row>
    <row r="34" spans="1:31">
      <c r="A34" s="82"/>
      <c r="B34" s="82"/>
      <c r="C34" s="82"/>
      <c r="D34" s="82"/>
      <c r="E34" s="82"/>
      <c r="F34" s="82"/>
      <c r="G34" s="82"/>
      <c r="H34" s="82"/>
      <c r="I34" s="82"/>
      <c r="J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</row>
    <row r="35" spans="1:31">
      <c r="A35" s="82"/>
      <c r="B35" s="82"/>
      <c r="C35" s="82"/>
      <c r="D35" s="82"/>
      <c r="E35" s="82"/>
      <c r="F35" s="82"/>
      <c r="G35" s="82"/>
      <c r="H35" s="82"/>
      <c r="I35" s="82"/>
      <c r="J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</row>
    <row r="36" spans="1:31" ht="61.5" customHeight="1">
      <c r="A36" s="1171" t="s">
        <v>379</v>
      </c>
      <c r="B36" s="1171"/>
      <c r="C36" s="1171"/>
      <c r="D36" s="1171"/>
      <c r="E36" s="1171"/>
      <c r="F36" s="82"/>
      <c r="G36" s="82"/>
      <c r="H36" s="82"/>
      <c r="I36" s="82"/>
      <c r="J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</row>
    <row r="37" spans="1:31">
      <c r="A37" s="82"/>
      <c r="B37" s="82"/>
      <c r="C37" s="82"/>
      <c r="D37" s="82"/>
      <c r="E37" s="82"/>
      <c r="F37" s="82"/>
      <c r="G37" s="82"/>
      <c r="H37" s="82"/>
      <c r="I37" s="82"/>
      <c r="J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</row>
    <row r="38" spans="1:31">
      <c r="A38" s="82"/>
      <c r="B38" s="82"/>
      <c r="C38" s="82"/>
      <c r="D38" s="82"/>
      <c r="E38" s="82"/>
      <c r="F38" s="82"/>
      <c r="G38" s="82"/>
      <c r="H38" s="82"/>
      <c r="I38" s="82"/>
      <c r="J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</row>
    <row r="39" spans="1:31">
      <c r="A39" s="82"/>
      <c r="B39" s="82"/>
      <c r="C39" s="82"/>
      <c r="D39" s="82"/>
      <c r="E39" s="82"/>
      <c r="F39" s="82"/>
      <c r="G39" s="82"/>
      <c r="H39" s="82"/>
      <c r="I39" s="82"/>
      <c r="J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</row>
    <row r="40" spans="1:31">
      <c r="A40" s="82"/>
      <c r="B40" s="82"/>
      <c r="C40" s="82"/>
      <c r="D40" s="82"/>
      <c r="E40" s="82"/>
      <c r="F40" s="82"/>
      <c r="G40" s="82"/>
      <c r="H40" s="82"/>
      <c r="I40" s="82"/>
      <c r="J40" s="82"/>
      <c r="Q40" s="82"/>
      <c r="R40" s="82"/>
      <c r="S40" s="82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2"/>
    </row>
    <row r="41" spans="1:31">
      <c r="A41" s="82"/>
      <c r="B41" s="82"/>
      <c r="C41" s="82"/>
      <c r="D41" s="82"/>
      <c r="E41" s="82"/>
      <c r="F41" s="82"/>
      <c r="G41" s="82"/>
      <c r="H41" s="82"/>
      <c r="I41" s="82"/>
      <c r="J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2"/>
      <c r="AC41" s="82"/>
      <c r="AD41" s="82"/>
      <c r="AE41" s="82"/>
    </row>
  </sheetData>
  <mergeCells count="1">
    <mergeCell ref="A36:E36"/>
  </mergeCells>
  <pageMargins left="0.511811024" right="0.511811024" top="0.78740157500000008" bottom="0.78740157500000008" header="0.31496062000000008" footer="0.31496062000000008"/>
  <pageSetup paperSize="9" fitToWidth="0" fitToHeight="0" orientation="portrait" r:id="rId1"/>
  <ignoredErrors>
    <ignoredError sqref="E17:M17 N8:O16 N7" formulaRange="1"/>
  </ignoredError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7"/>
  <dimension ref="A1:O108"/>
  <sheetViews>
    <sheetView zoomScale="90" zoomScaleNormal="90" workbookViewId="0">
      <selection activeCell="R9" sqref="R9"/>
    </sheetView>
  </sheetViews>
  <sheetFormatPr defaultRowHeight="14.25"/>
  <cols>
    <col min="1" max="1" width="11.42578125" style="8" customWidth="1"/>
    <col min="2" max="2" width="12.85546875" style="68" bestFit="1" customWidth="1"/>
    <col min="3" max="3" width="11.42578125" style="68" bestFit="1" customWidth="1"/>
    <col min="4" max="4" width="6.28515625" style="8" bestFit="1" customWidth="1"/>
    <col min="5" max="5" width="9.42578125" style="8" customWidth="1"/>
    <col min="6" max="6" width="12.85546875" style="8" bestFit="1" customWidth="1"/>
    <col min="7" max="7" width="11.42578125" style="8" bestFit="1" customWidth="1"/>
    <col min="8" max="8" width="7.140625" style="8" customWidth="1"/>
    <col min="9" max="9" width="9.5703125" style="8" customWidth="1"/>
    <col min="10" max="10" width="12.85546875" style="8" bestFit="1" customWidth="1"/>
    <col min="11" max="11" width="11.42578125" style="8" bestFit="1" customWidth="1"/>
    <col min="12" max="12" width="7.140625" style="8" customWidth="1"/>
    <col min="13" max="13" width="9.42578125" style="8" customWidth="1"/>
    <col min="14" max="14" width="12.85546875" style="8" bestFit="1" customWidth="1"/>
    <col min="15" max="15" width="11.42578125" style="8" bestFit="1" customWidth="1"/>
    <col min="16" max="16" width="9.140625" style="8" customWidth="1"/>
    <col min="17" max="16384" width="9.140625" style="8"/>
  </cols>
  <sheetData>
    <row r="1" spans="1:15" ht="15">
      <c r="A1" s="1" t="s">
        <v>3</v>
      </c>
    </row>
    <row r="2" spans="1:15" ht="15">
      <c r="A2" s="1" t="s">
        <v>4</v>
      </c>
    </row>
    <row r="3" spans="1:15" ht="15">
      <c r="A3" s="1"/>
    </row>
    <row r="4" spans="1:15" ht="15">
      <c r="A4" s="1" t="s">
        <v>419</v>
      </c>
    </row>
    <row r="5" spans="1:15" ht="15">
      <c r="A5" s="1"/>
    </row>
    <row r="6" spans="1:15">
      <c r="A6" s="8" t="s">
        <v>313</v>
      </c>
    </row>
    <row r="7" spans="1:15">
      <c r="A7" s="8" t="s">
        <v>314</v>
      </c>
    </row>
    <row r="8" spans="1:15" s="875" customFormat="1" ht="15" thickBot="1">
      <c r="B8" s="876">
        <v>96</v>
      </c>
      <c r="F8" s="876">
        <v>83</v>
      </c>
      <c r="J8" s="876">
        <v>61</v>
      </c>
      <c r="N8" s="876">
        <v>35</v>
      </c>
    </row>
    <row r="9" spans="1:15" ht="15.75" thickBot="1">
      <c r="A9" s="1183" t="str">
        <f>'10+_SUB''s_2026'!A7</f>
        <v>Butantã</v>
      </c>
      <c r="B9" s="1184"/>
      <c r="C9" s="1185"/>
      <c r="E9" s="1183" t="str">
        <f>'10+_SUB''s_2026'!A8</f>
        <v>Sé</v>
      </c>
      <c r="F9" s="1184"/>
      <c r="G9" s="1185"/>
      <c r="I9" s="1183" t="str">
        <f>'10+_SUB''s_2026'!A9</f>
        <v>Ipiranga</v>
      </c>
      <c r="J9" s="1184"/>
      <c r="K9" s="1185"/>
      <c r="M9" s="1183" t="str">
        <f>'10+_SUB''s_2026'!A10</f>
        <v>Santo Amaro</v>
      </c>
      <c r="N9" s="1184"/>
      <c r="O9" s="1185"/>
    </row>
    <row r="10" spans="1:15" ht="15.75" thickBot="1">
      <c r="A10" s="507" t="s">
        <v>5</v>
      </c>
      <c r="B10" s="508" t="s">
        <v>315</v>
      </c>
      <c r="C10" s="255" t="s">
        <v>316</v>
      </c>
      <c r="E10" s="442" t="s">
        <v>5</v>
      </c>
      <c r="F10" s="77" t="s">
        <v>315</v>
      </c>
      <c r="G10" s="256" t="s">
        <v>316</v>
      </c>
      <c r="I10" s="442" t="s">
        <v>5</v>
      </c>
      <c r="J10" s="77" t="s">
        <v>315</v>
      </c>
      <c r="K10" s="256" t="s">
        <v>316</v>
      </c>
      <c r="M10" s="442" t="s">
        <v>5</v>
      </c>
      <c r="N10" s="77" t="s">
        <v>315</v>
      </c>
      <c r="O10" s="255" t="s">
        <v>316</v>
      </c>
    </row>
    <row r="11" spans="1:15" s="177" customFormat="1" ht="15">
      <c r="A11" s="294">
        <v>46023</v>
      </c>
      <c r="B11" s="577">
        <f>'10+_SUB''s_2026'!M7</f>
        <v>82</v>
      </c>
      <c r="C11" s="571">
        <f>((B11-B8)/B8)*100</f>
        <v>-14.583333333333334</v>
      </c>
      <c r="E11" s="294">
        <v>46023</v>
      </c>
      <c r="F11" s="444">
        <f>'10+_SUB''s_2026'!M8</f>
        <v>72</v>
      </c>
      <c r="G11" s="298">
        <f>((F11-F8)/F8)*100</f>
        <v>-13.253012048192772</v>
      </c>
      <c r="I11" s="294">
        <v>46023</v>
      </c>
      <c r="J11" s="444">
        <f>'10+_SUB''s_2026'!M9</f>
        <v>85</v>
      </c>
      <c r="K11" s="298">
        <f>((J11-J8)/J8)*100</f>
        <v>39.344262295081968</v>
      </c>
      <c r="M11" s="294">
        <v>46023</v>
      </c>
      <c r="N11" s="578">
        <f>'10+_SUB''s_2026'!M10</f>
        <v>43</v>
      </c>
      <c r="O11" s="571">
        <f>((N11-N8)/N8)*100</f>
        <v>22.857142857142858</v>
      </c>
    </row>
    <row r="12" spans="1:15" s="177" customFormat="1" ht="15">
      <c r="A12" s="888">
        <v>46054</v>
      </c>
      <c r="B12" s="301">
        <f>'10+_SUB''s_2026'!L7</f>
        <v>65</v>
      </c>
      <c r="C12" s="298">
        <f>((B12-51)/51)*100</f>
        <v>27.450980392156865</v>
      </c>
      <c r="E12" s="888">
        <v>46054</v>
      </c>
      <c r="F12" s="297">
        <f>'10+_SUB''s_2026'!L8</f>
        <v>83</v>
      </c>
      <c r="G12" s="298">
        <f t="shared" ref="G12:G17" si="0">((F12-F11)/F11)*100</f>
        <v>15.277777777777779</v>
      </c>
      <c r="I12" s="888">
        <v>46054</v>
      </c>
      <c r="J12" s="297">
        <f>'10+_SUB''s_2026'!L9</f>
        <v>69</v>
      </c>
      <c r="K12" s="298">
        <f t="shared" ref="K12:K17" si="1">((J12-J11)/J11)*100</f>
        <v>-18.823529411764707</v>
      </c>
      <c r="M12" s="888">
        <v>46054</v>
      </c>
      <c r="N12" s="894">
        <f>'10+_SUB''s_2026'!L10</f>
        <v>45</v>
      </c>
      <c r="O12" s="298">
        <f t="shared" ref="O12:O17" si="2">((N12-N11)/N11)*100</f>
        <v>4.6511627906976747</v>
      </c>
    </row>
    <row r="13" spans="1:15" s="177" customFormat="1" ht="15">
      <c r="A13" s="888">
        <v>46082</v>
      </c>
      <c r="B13" s="301">
        <f>'10+_SUB''s_2026'!K7</f>
        <v>85</v>
      </c>
      <c r="C13" s="298">
        <f t="shared" ref="C13:C18" si="3">((B13-B12)/B12)*100</f>
        <v>30.76923076923077</v>
      </c>
      <c r="E13" s="888">
        <v>46082</v>
      </c>
      <c r="F13" s="297">
        <f>'10+_SUB''s_2026'!$K$8</f>
        <v>89</v>
      </c>
      <c r="G13" s="298">
        <f t="shared" si="0"/>
        <v>7.2289156626506017</v>
      </c>
      <c r="I13" s="888">
        <v>46082</v>
      </c>
      <c r="J13" s="297">
        <f>'10+_SUB''s_2026'!$K$9</f>
        <v>56</v>
      </c>
      <c r="K13" s="298">
        <f t="shared" si="1"/>
        <v>-18.840579710144929</v>
      </c>
      <c r="M13" s="888">
        <v>46082</v>
      </c>
      <c r="N13" s="894">
        <f>'10+_SUB''s_2026'!$K$10</f>
        <v>61</v>
      </c>
      <c r="O13" s="298">
        <f t="shared" si="2"/>
        <v>35.555555555555557</v>
      </c>
    </row>
    <row r="14" spans="1:15" s="177" customFormat="1" ht="15">
      <c r="A14" s="888">
        <v>46113</v>
      </c>
      <c r="B14" s="301">
        <f>'10+_SUB''s_2026'!J$7</f>
        <v>102</v>
      </c>
      <c r="C14" s="298">
        <f t="shared" si="3"/>
        <v>20</v>
      </c>
      <c r="E14" s="888">
        <v>46113</v>
      </c>
      <c r="F14" s="894">
        <f>'10+_SUB''s_2026'!J$8</f>
        <v>92</v>
      </c>
      <c r="G14" s="298">
        <f t="shared" si="0"/>
        <v>3.3707865168539324</v>
      </c>
      <c r="I14" s="888">
        <v>46113</v>
      </c>
      <c r="J14" s="894">
        <f>'10+_SUB''s_2026'!J$9</f>
        <v>48</v>
      </c>
      <c r="K14" s="298">
        <f t="shared" si="1"/>
        <v>-14.285714285714285</v>
      </c>
      <c r="M14" s="888">
        <v>46113</v>
      </c>
      <c r="N14" s="894">
        <f>'10+_SUB''s_2026'!J$10</f>
        <v>59</v>
      </c>
      <c r="O14" s="298">
        <f t="shared" si="2"/>
        <v>-3.278688524590164</v>
      </c>
    </row>
    <row r="15" spans="1:15" s="177" customFormat="1" ht="15">
      <c r="A15" s="888">
        <v>46143</v>
      </c>
      <c r="B15" s="301">
        <f>'10+_SUB''s_2026'!I$7</f>
        <v>44</v>
      </c>
      <c r="C15" s="298">
        <f t="shared" si="3"/>
        <v>-56.862745098039213</v>
      </c>
      <c r="E15" s="888">
        <v>46143</v>
      </c>
      <c r="F15" s="894">
        <f>'10+_SUB''s_2026'!I$8</f>
        <v>65</v>
      </c>
      <c r="G15" s="298">
        <f t="shared" si="0"/>
        <v>-29.347826086956523</v>
      </c>
      <c r="I15" s="888">
        <v>46143</v>
      </c>
      <c r="J15" s="894">
        <f>'10+_SUB''s_2026'!I$9</f>
        <v>93</v>
      </c>
      <c r="K15" s="298">
        <f t="shared" si="1"/>
        <v>93.75</v>
      </c>
      <c r="M15" s="888">
        <v>46143</v>
      </c>
      <c r="N15" s="894">
        <f>'10+_SUB''s_2026'!I$10</f>
        <v>60</v>
      </c>
      <c r="O15" s="298">
        <f t="shared" si="2"/>
        <v>1.6949152542372881</v>
      </c>
    </row>
    <row r="16" spans="1:15" s="177" customFormat="1" ht="15">
      <c r="A16" s="888">
        <v>46174</v>
      </c>
      <c r="B16" s="301">
        <f>'10+_SUB''s_2026'!H$7</f>
        <v>118</v>
      </c>
      <c r="C16" s="298">
        <f t="shared" si="3"/>
        <v>168.18181818181819</v>
      </c>
      <c r="E16" s="888">
        <v>46174</v>
      </c>
      <c r="F16" s="894">
        <f>'10+_SUB''s_2026'!H$8</f>
        <v>61</v>
      </c>
      <c r="G16" s="298">
        <f t="shared" si="0"/>
        <v>-6.1538461538461542</v>
      </c>
      <c r="I16" s="888">
        <v>46174</v>
      </c>
      <c r="J16" s="894">
        <f>'10+_SUB''s_2026'!H$9</f>
        <v>79</v>
      </c>
      <c r="K16" s="298">
        <f t="shared" si="1"/>
        <v>-15.053763440860216</v>
      </c>
      <c r="M16" s="888">
        <v>46174</v>
      </c>
      <c r="N16" s="894">
        <f>'10+_SUB''s_2026'!H$10</f>
        <v>53</v>
      </c>
      <c r="O16" s="298">
        <f t="shared" si="2"/>
        <v>-11.666666666666666</v>
      </c>
    </row>
    <row r="17" spans="1:15" s="177" customFormat="1" ht="15">
      <c r="A17" s="888">
        <v>46204</v>
      </c>
      <c r="B17" s="301">
        <f>'10+_SUB''s_2026'!G$7</f>
        <v>94</v>
      </c>
      <c r="C17" s="298">
        <f t="shared" si="3"/>
        <v>-20.33898305084746</v>
      </c>
      <c r="E17" s="888">
        <v>46204</v>
      </c>
      <c r="F17" s="894">
        <f>'10+_SUB''s_2026'!G$8</f>
        <v>76</v>
      </c>
      <c r="G17" s="298">
        <f t="shared" si="0"/>
        <v>24.590163934426229</v>
      </c>
      <c r="I17" s="888">
        <v>46204</v>
      </c>
      <c r="J17" s="894">
        <f>'10+_SUB''s_2026'!G$9</f>
        <v>55</v>
      </c>
      <c r="K17" s="298">
        <f t="shared" si="1"/>
        <v>-30.37974683544304</v>
      </c>
      <c r="M17" s="888">
        <v>46204</v>
      </c>
      <c r="N17" s="894">
        <f>'10+_SUB''s_2026'!G$10</f>
        <v>63</v>
      </c>
      <c r="O17" s="298">
        <f t="shared" si="2"/>
        <v>18.867924528301888</v>
      </c>
    </row>
    <row r="18" spans="1:15" s="177" customFormat="1" ht="15">
      <c r="A18" s="888">
        <v>46235</v>
      </c>
      <c r="B18" s="301">
        <f>'10+_SUB''s_2026'!F$7</f>
        <v>88</v>
      </c>
      <c r="C18" s="298">
        <f t="shared" si="3"/>
        <v>-6.3829787234042552</v>
      </c>
      <c r="E18" s="888">
        <v>46235</v>
      </c>
      <c r="F18" s="894">
        <f>'10+_SUB''s_2026'!F$8</f>
        <v>79</v>
      </c>
      <c r="G18" s="298">
        <f>((F18-F17)/F17)*100</f>
        <v>3.9473684210526314</v>
      </c>
      <c r="I18" s="888">
        <v>46235</v>
      </c>
      <c r="J18" s="894">
        <f>'10+_SUB''s_2026'!F$9</f>
        <v>58</v>
      </c>
      <c r="K18" s="298">
        <f>((J18-J17)/J17)*100</f>
        <v>5.4545454545454541</v>
      </c>
      <c r="M18" s="888">
        <v>46235</v>
      </c>
      <c r="N18" s="894">
        <f>'10+_SUB''s_2026'!F$10</f>
        <v>89</v>
      </c>
      <c r="O18" s="298">
        <f>((N18-N17)/N17)*100</f>
        <v>41.269841269841265</v>
      </c>
    </row>
    <row r="19" spans="1:15" s="274" customFormat="1" ht="15">
      <c r="A19" s="1133">
        <v>46266</v>
      </c>
      <c r="B19" s="1140">
        <f>'10+_SUB''s_2026'!E$7</f>
        <v>83</v>
      </c>
      <c r="C19" s="1137">
        <f>((B19-B18)/B18)*100</f>
        <v>-5.6818181818181817</v>
      </c>
      <c r="E19" s="1133">
        <v>46266</v>
      </c>
      <c r="F19" s="1141">
        <f>'10+_SUB''s_2026'!E$8</f>
        <v>91</v>
      </c>
      <c r="G19" s="1137">
        <f>((F19-F18)/F18)*100</f>
        <v>15.18987341772152</v>
      </c>
      <c r="I19" s="1133">
        <v>46266</v>
      </c>
      <c r="J19" s="1141">
        <f>'10+_SUB''s_2026'!E$9</f>
        <v>75</v>
      </c>
      <c r="K19" s="1137">
        <f>((J19-J18)/J18)*100</f>
        <v>29.310344827586203</v>
      </c>
      <c r="M19" s="1133">
        <v>46266</v>
      </c>
      <c r="N19" s="1141">
        <f>'10+_SUB''s_2026'!E$10</f>
        <v>49</v>
      </c>
      <c r="O19" s="1137">
        <f>((N19-N18)/N18)*100</f>
        <v>-44.943820224719097</v>
      </c>
    </row>
    <row r="20" spans="1:15" s="177" customFormat="1" ht="15">
      <c r="A20" s="879">
        <v>46296</v>
      </c>
      <c r="B20" s="853">
        <f>'10+_SUB''s_2026'!D$7</f>
        <v>0</v>
      </c>
      <c r="C20" s="835">
        <f>((B20-B19)/B19)*100</f>
        <v>-100</v>
      </c>
      <c r="E20" s="879">
        <v>46296</v>
      </c>
      <c r="F20" s="855">
        <f>'10+_SUB''s_2026'!D$8</f>
        <v>0</v>
      </c>
      <c r="G20" s="835">
        <f>((F20-F19)/F19)*100</f>
        <v>-100</v>
      </c>
      <c r="I20" s="879">
        <v>46296</v>
      </c>
      <c r="J20" s="855">
        <f>'10+_SUB''s_2026'!D$9</f>
        <v>0</v>
      </c>
      <c r="K20" s="835">
        <f>((J20-J19)/J19)*100</f>
        <v>-100</v>
      </c>
      <c r="M20" s="879">
        <v>46296</v>
      </c>
      <c r="N20" s="855">
        <f>'10+_SUB''s_2026'!D$10</f>
        <v>0</v>
      </c>
      <c r="O20" s="835">
        <f>((N20-N19)/N19)*100</f>
        <v>-100</v>
      </c>
    </row>
    <row r="21" spans="1:15" s="177" customFormat="1" ht="15">
      <c r="A21" s="879">
        <v>46327</v>
      </c>
      <c r="B21" s="853">
        <f>'10+_SUB''s_2026'!C$7</f>
        <v>0</v>
      </c>
      <c r="C21" s="835" t="e">
        <f>((B21-B20)/B20)*100</f>
        <v>#DIV/0!</v>
      </c>
      <c r="E21" s="879">
        <v>46327</v>
      </c>
      <c r="F21" s="855">
        <f>'10+_SUB''s_2026'!C$8</f>
        <v>0</v>
      </c>
      <c r="G21" s="835" t="e">
        <f>((F21-F20)/F20)*100</f>
        <v>#DIV/0!</v>
      </c>
      <c r="I21" s="879">
        <v>46327</v>
      </c>
      <c r="J21" s="855">
        <f>'10+_SUB''s_2026'!C$9</f>
        <v>0</v>
      </c>
      <c r="K21" s="835" t="e">
        <f>((J21-J20)/J20)*100</f>
        <v>#DIV/0!</v>
      </c>
      <c r="M21" s="879">
        <v>46327</v>
      </c>
      <c r="N21" s="855">
        <f>'10+_SUB''s_2026'!C$10</f>
        <v>0</v>
      </c>
      <c r="O21" s="835" t="e">
        <f>((N21-N20)/N20)*100</f>
        <v>#DIV/0!</v>
      </c>
    </row>
    <row r="22" spans="1:15" s="274" customFormat="1" ht="15.75" thickBot="1">
      <c r="A22" s="880">
        <v>46357</v>
      </c>
      <c r="B22" s="854">
        <f>'10+_SUB''s_2026'!B$7</f>
        <v>0</v>
      </c>
      <c r="C22" s="837" t="e">
        <f>((B22-B21)/B21)*100</f>
        <v>#DIV/0!</v>
      </c>
      <c r="E22" s="880">
        <v>46357</v>
      </c>
      <c r="F22" s="856">
        <f>'10+_SUB''s_2026'!B$8</f>
        <v>0</v>
      </c>
      <c r="G22" s="837" t="e">
        <f>((F22-F21)/F21)*100</f>
        <v>#DIV/0!</v>
      </c>
      <c r="I22" s="880">
        <v>46357</v>
      </c>
      <c r="J22" s="856">
        <f>'10+_SUB''s_2026'!B$9</f>
        <v>0</v>
      </c>
      <c r="K22" s="837" t="e">
        <f>((J22-J21)/J21)*100</f>
        <v>#DIV/0!</v>
      </c>
      <c r="M22" s="880">
        <v>46357</v>
      </c>
      <c r="N22" s="856">
        <f>'10+_SUB''s_2026'!B$10</f>
        <v>0</v>
      </c>
      <c r="O22" s="837" t="e">
        <f>((N22-N21)/N21)*100</f>
        <v>#DIV/0!</v>
      </c>
    </row>
    <row r="23" spans="1:15">
      <c r="B23" s="8"/>
      <c r="C23" s="8"/>
    </row>
    <row r="24" spans="1:15" s="875" customFormat="1" ht="15" thickBot="1">
      <c r="B24" s="876">
        <v>34</v>
      </c>
      <c r="F24" s="876">
        <v>29</v>
      </c>
      <c r="J24" s="876">
        <v>64</v>
      </c>
      <c r="N24" s="876">
        <v>50</v>
      </c>
    </row>
    <row r="25" spans="1:15" ht="15.75" thickBot="1">
      <c r="A25" s="1183" t="str">
        <f>'10+_SUB''s_2026'!A11</f>
        <v>Itaquera</v>
      </c>
      <c r="B25" s="1184"/>
      <c r="C25" s="1185"/>
      <c r="E25" s="1186" t="str">
        <f>'10+_SUB''s_2026'!A12</f>
        <v>Mooca</v>
      </c>
      <c r="F25" s="1187"/>
      <c r="G25" s="1188"/>
      <c r="I25" s="1186" t="str">
        <f>'10+_SUB''s_2026'!A13</f>
        <v>Penha</v>
      </c>
      <c r="J25" s="1187"/>
      <c r="K25" s="1188"/>
      <c r="M25" s="1186" t="str">
        <f>'10+_SUB''s_2026'!A14</f>
        <v>Lapa</v>
      </c>
      <c r="N25" s="1187"/>
      <c r="O25" s="1189"/>
    </row>
    <row r="26" spans="1:15" ht="15.75" thickBot="1">
      <c r="A26" s="248" t="s">
        <v>5</v>
      </c>
      <c r="B26" s="251" t="s">
        <v>315</v>
      </c>
      <c r="C26" s="261" t="s">
        <v>316</v>
      </c>
      <c r="E26" s="254" t="s">
        <v>5</v>
      </c>
      <c r="F26" s="4" t="s">
        <v>315</v>
      </c>
      <c r="G26" s="257" t="s">
        <v>316</v>
      </c>
      <c r="I26" s="252" t="s">
        <v>5</v>
      </c>
      <c r="J26" s="4" t="s">
        <v>315</v>
      </c>
      <c r="K26" s="253" t="s">
        <v>316</v>
      </c>
      <c r="M26" s="252" t="s">
        <v>5</v>
      </c>
      <c r="N26" s="295" t="s">
        <v>315</v>
      </c>
      <c r="O26" s="292" t="s">
        <v>316</v>
      </c>
    </row>
    <row r="27" spans="1:15" s="177" customFormat="1" ht="15">
      <c r="A27" s="294">
        <v>46023</v>
      </c>
      <c r="B27" s="444">
        <f>'10+_SUB''s_2026'!M11</f>
        <v>59</v>
      </c>
      <c r="C27" s="298">
        <f>((B27-B24)/B24)*100</f>
        <v>73.529411764705884</v>
      </c>
      <c r="E27" s="294">
        <v>46023</v>
      </c>
      <c r="F27" s="578">
        <f>'10+_SUB''s_2026'!M12</f>
        <v>61</v>
      </c>
      <c r="G27" s="579">
        <f>((F27-F24)/F24)*100</f>
        <v>110.34482758620689</v>
      </c>
      <c r="I27" s="294">
        <v>46023</v>
      </c>
      <c r="J27" s="444">
        <f>'10+_SUB''s_2026'!M13</f>
        <v>52</v>
      </c>
      <c r="K27" s="298">
        <f>((J27-J24)/J24)*100</f>
        <v>-18.75</v>
      </c>
      <c r="M27" s="294">
        <v>46023</v>
      </c>
      <c r="N27" s="444">
        <f>'10+_SUB''s_2026'!M14</f>
        <v>52</v>
      </c>
      <c r="O27" s="580">
        <f>((N27-N24)/N24)*100</f>
        <v>4</v>
      </c>
    </row>
    <row r="28" spans="1:15" s="177" customFormat="1" ht="15">
      <c r="A28" s="888">
        <v>46054</v>
      </c>
      <c r="B28" s="297">
        <f>'10+_SUB''s_2026'!L11</f>
        <v>40</v>
      </c>
      <c r="C28" s="298">
        <f t="shared" ref="C28:C33" si="4">((B28-B27)/B27)*100</f>
        <v>-32.20338983050847</v>
      </c>
      <c r="E28" s="888">
        <v>46054</v>
      </c>
      <c r="F28" s="894">
        <f>'10+_SUB''s_2026'!L12</f>
        <v>43</v>
      </c>
      <c r="G28" s="895">
        <f t="shared" ref="G28:G33" si="5">((F28-F27)/F27)*100</f>
        <v>-29.508196721311474</v>
      </c>
      <c r="I28" s="888">
        <v>46054</v>
      </c>
      <c r="J28" s="297">
        <f>'10+_SUB''s_2026'!L13</f>
        <v>53</v>
      </c>
      <c r="K28" s="298">
        <f t="shared" ref="K28:K33" si="6">((J28-J27)/J27)*100</f>
        <v>1.9230769230769231</v>
      </c>
      <c r="M28" s="888">
        <v>46054</v>
      </c>
      <c r="N28" s="297">
        <f>'10+_SUB''s_2026'!L14</f>
        <v>61</v>
      </c>
      <c r="O28" s="298">
        <f t="shared" ref="O28:O33" si="7">((N28-N27)/N27)*100</f>
        <v>17.307692307692307</v>
      </c>
    </row>
    <row r="29" spans="1:15" s="177" customFormat="1" ht="15">
      <c r="A29" s="888">
        <v>46082</v>
      </c>
      <c r="B29" s="297">
        <f>'10+_SUB''s_2026'!$K$11</f>
        <v>51</v>
      </c>
      <c r="C29" s="298">
        <f t="shared" si="4"/>
        <v>27.500000000000004</v>
      </c>
      <c r="E29" s="888">
        <v>46082</v>
      </c>
      <c r="F29" s="894">
        <f>'10+_SUB''s_2026'!$K$12</f>
        <v>58</v>
      </c>
      <c r="G29" s="895">
        <f t="shared" si="5"/>
        <v>34.883720930232556</v>
      </c>
      <c r="I29" s="888">
        <v>46082</v>
      </c>
      <c r="J29" s="297">
        <f>'10+_SUB''s_2026'!$K$13</f>
        <v>50</v>
      </c>
      <c r="K29" s="298">
        <f t="shared" si="6"/>
        <v>-5.6603773584905666</v>
      </c>
      <c r="M29" s="888">
        <v>46082</v>
      </c>
      <c r="N29" s="297">
        <f>'10+_SUB''s_2026'!$K$14</f>
        <v>80</v>
      </c>
      <c r="O29" s="298">
        <f t="shared" si="7"/>
        <v>31.147540983606557</v>
      </c>
    </row>
    <row r="30" spans="1:15" s="177" customFormat="1" ht="15">
      <c r="A30" s="888">
        <v>46113</v>
      </c>
      <c r="B30" s="894">
        <f>'10+_SUB''s_2026'!J$11</f>
        <v>64</v>
      </c>
      <c r="C30" s="298">
        <f t="shared" si="4"/>
        <v>25.490196078431371</v>
      </c>
      <c r="E30" s="888">
        <v>46113</v>
      </c>
      <c r="F30" s="894">
        <f>'10+_SUB''s_2026'!J$12</f>
        <v>54</v>
      </c>
      <c r="G30" s="895">
        <f t="shared" si="5"/>
        <v>-6.8965517241379306</v>
      </c>
      <c r="I30" s="888">
        <v>46113</v>
      </c>
      <c r="J30" s="894">
        <f>'10+_SUB''s_2026'!J$13</f>
        <v>43</v>
      </c>
      <c r="K30" s="298">
        <f t="shared" si="6"/>
        <v>-14.000000000000002</v>
      </c>
      <c r="M30" s="888">
        <v>46113</v>
      </c>
      <c r="N30" s="894">
        <f>'10+_SUB''s_2026'!J$14</f>
        <v>55</v>
      </c>
      <c r="O30" s="298">
        <f t="shared" si="7"/>
        <v>-31.25</v>
      </c>
    </row>
    <row r="31" spans="1:15" s="177" customFormat="1" ht="15">
      <c r="A31" s="888">
        <v>46143</v>
      </c>
      <c r="B31" s="894">
        <f>'10+_SUB''s_2026'!I$11</f>
        <v>49</v>
      </c>
      <c r="C31" s="298">
        <f t="shared" si="4"/>
        <v>-23.4375</v>
      </c>
      <c r="E31" s="888">
        <v>46143</v>
      </c>
      <c r="F31" s="894">
        <f>'10+_SUB''s_2026'!I$12</f>
        <v>57</v>
      </c>
      <c r="G31" s="895">
        <f t="shared" si="5"/>
        <v>5.5555555555555554</v>
      </c>
      <c r="I31" s="888">
        <v>46143</v>
      </c>
      <c r="J31" s="894">
        <f>'10+_SUB''s_2026'!I$13</f>
        <v>58</v>
      </c>
      <c r="K31" s="298">
        <f t="shared" si="6"/>
        <v>34.883720930232556</v>
      </c>
      <c r="M31" s="888">
        <v>46143</v>
      </c>
      <c r="N31" s="894">
        <f>'10+_SUB''s_2026'!I$14</f>
        <v>44</v>
      </c>
      <c r="O31" s="298">
        <f t="shared" si="7"/>
        <v>-20</v>
      </c>
    </row>
    <row r="32" spans="1:15" s="177" customFormat="1" ht="15">
      <c r="A32" s="888">
        <v>46174</v>
      </c>
      <c r="B32" s="894">
        <f>'10+_SUB''s_2026'!H$11</f>
        <v>73</v>
      </c>
      <c r="C32" s="298">
        <f t="shared" si="4"/>
        <v>48.979591836734691</v>
      </c>
      <c r="E32" s="888">
        <v>46174</v>
      </c>
      <c r="F32" s="894">
        <f>'10+_SUB''s_2026'!H$12</f>
        <v>59</v>
      </c>
      <c r="G32" s="895">
        <f t="shared" si="5"/>
        <v>3.5087719298245612</v>
      </c>
      <c r="I32" s="888">
        <v>46174</v>
      </c>
      <c r="J32" s="894">
        <f>'10+_SUB''s_2026'!H$13</f>
        <v>47</v>
      </c>
      <c r="K32" s="298">
        <f t="shared" si="6"/>
        <v>-18.96551724137931</v>
      </c>
      <c r="M32" s="888">
        <v>46174</v>
      </c>
      <c r="N32" s="894">
        <f>'10+_SUB''s_2026'!H$14</f>
        <v>34</v>
      </c>
      <c r="O32" s="298">
        <f t="shared" si="7"/>
        <v>-22.727272727272727</v>
      </c>
    </row>
    <row r="33" spans="1:15" s="177" customFormat="1" ht="15">
      <c r="A33" s="888">
        <v>46204</v>
      </c>
      <c r="B33" s="894">
        <f>'10+_SUB''s_2026'!G$11</f>
        <v>43</v>
      </c>
      <c r="C33" s="298">
        <f t="shared" si="4"/>
        <v>-41.095890410958901</v>
      </c>
      <c r="E33" s="888">
        <v>46204</v>
      </c>
      <c r="F33" s="894">
        <f>'10+_SUB''s_2026'!G$12</f>
        <v>55</v>
      </c>
      <c r="G33" s="895">
        <f t="shared" si="5"/>
        <v>-6.7796610169491522</v>
      </c>
      <c r="I33" s="888">
        <v>46204</v>
      </c>
      <c r="J33" s="894">
        <f>'10+_SUB''s_2026'!G$13</f>
        <v>44</v>
      </c>
      <c r="K33" s="298">
        <f t="shared" si="6"/>
        <v>-6.3829787234042552</v>
      </c>
      <c r="M33" s="888">
        <v>46204</v>
      </c>
      <c r="N33" s="894">
        <f>'10+_SUB''s_2026'!G$14</f>
        <v>40</v>
      </c>
      <c r="O33" s="298">
        <f t="shared" si="7"/>
        <v>17.647058823529413</v>
      </c>
    </row>
    <row r="34" spans="1:15" s="177" customFormat="1" ht="15">
      <c r="A34" s="888">
        <v>46235</v>
      </c>
      <c r="B34" s="894">
        <f>'10+_SUB''s_2026'!F$11</f>
        <v>55</v>
      </c>
      <c r="C34" s="298">
        <f>((B34-B33)/B33)*100</f>
        <v>27.906976744186046</v>
      </c>
      <c r="E34" s="888">
        <v>46235</v>
      </c>
      <c r="F34" s="894">
        <f>'10+_SUB''s_2026'!F$12</f>
        <v>52</v>
      </c>
      <c r="G34" s="895">
        <f>((F34-F33)/F33)*100</f>
        <v>-5.4545454545454541</v>
      </c>
      <c r="I34" s="888">
        <v>46235</v>
      </c>
      <c r="J34" s="894">
        <f>'10+_SUB''s_2026'!F$13</f>
        <v>80</v>
      </c>
      <c r="K34" s="298">
        <f>((J34-J33)/J33)*100</f>
        <v>81.818181818181827</v>
      </c>
      <c r="M34" s="888">
        <v>46235</v>
      </c>
      <c r="N34" s="894">
        <f>'10+_SUB''s_2026'!F$14</f>
        <v>56</v>
      </c>
      <c r="O34" s="298">
        <f>((N34-N33)/N33)*100</f>
        <v>40</v>
      </c>
    </row>
    <row r="35" spans="1:15" s="274" customFormat="1" ht="15">
      <c r="A35" s="1133">
        <v>46266</v>
      </c>
      <c r="B35" s="1141">
        <f>'10+_SUB''s_2026'!E$11</f>
        <v>57</v>
      </c>
      <c r="C35" s="1137">
        <f>((B35-B34)/B34)*100</f>
        <v>3.6363636363636362</v>
      </c>
      <c r="E35" s="1133">
        <v>46266</v>
      </c>
      <c r="F35" s="1141">
        <f>'10+_SUB''s_2026'!E$12</f>
        <v>48</v>
      </c>
      <c r="G35" s="1142">
        <f>((F35-F34)/F34)*100</f>
        <v>-7.6923076923076925</v>
      </c>
      <c r="I35" s="1133">
        <v>46266</v>
      </c>
      <c r="J35" s="1141">
        <f>'10+_SUB''s_2026'!E$13</f>
        <v>59</v>
      </c>
      <c r="K35" s="1137">
        <f>((J35-J34)/J34)*100</f>
        <v>-26.25</v>
      </c>
      <c r="M35" s="1133">
        <v>46266</v>
      </c>
      <c r="N35" s="1141">
        <f>'10+_SUB''s_2026'!E$14</f>
        <v>52</v>
      </c>
      <c r="O35" s="1137">
        <f>((N35-N34)/N34)*100</f>
        <v>-7.1428571428571423</v>
      </c>
    </row>
    <row r="36" spans="1:15" s="177" customFormat="1" ht="15">
      <c r="A36" s="879">
        <v>46296</v>
      </c>
      <c r="B36" s="855">
        <f>'10+_SUB''s_2026'!D$11</f>
        <v>0</v>
      </c>
      <c r="C36" s="835">
        <f>((B36-B35)/B35)*100</f>
        <v>-100</v>
      </c>
      <c r="E36" s="879">
        <v>46296</v>
      </c>
      <c r="F36" s="855">
        <f>'10+_SUB''s_2026'!D$12</f>
        <v>0</v>
      </c>
      <c r="G36" s="857">
        <f>((F36-F35)/F35)*100</f>
        <v>-100</v>
      </c>
      <c r="I36" s="879">
        <v>46296</v>
      </c>
      <c r="J36" s="855">
        <f>'10+_SUB''s_2026'!D$13</f>
        <v>0</v>
      </c>
      <c r="K36" s="835">
        <f>((J36-J35)/J35)*100</f>
        <v>-100</v>
      </c>
      <c r="M36" s="879">
        <v>46296</v>
      </c>
      <c r="N36" s="855">
        <f>'10+_SUB''s_2026'!D$14</f>
        <v>0</v>
      </c>
      <c r="O36" s="835">
        <f>((N36-N35)/N35)*100</f>
        <v>-100</v>
      </c>
    </row>
    <row r="37" spans="1:15" s="177" customFormat="1" ht="15">
      <c r="A37" s="879">
        <v>46327</v>
      </c>
      <c r="B37" s="855">
        <f>'10+_SUB''s_2026'!C$11</f>
        <v>0</v>
      </c>
      <c r="C37" s="835" t="e">
        <f>((B37-B36)/B36)*100</f>
        <v>#DIV/0!</v>
      </c>
      <c r="E37" s="879">
        <v>46327</v>
      </c>
      <c r="F37" s="855">
        <f>'10+_SUB''s_2026'!C$12</f>
        <v>0</v>
      </c>
      <c r="G37" s="857" t="e">
        <f>((F37-F36)/F36)*100</f>
        <v>#DIV/0!</v>
      </c>
      <c r="I37" s="879">
        <v>46327</v>
      </c>
      <c r="J37" s="855">
        <f>'10+_SUB''s_2026'!C$13</f>
        <v>0</v>
      </c>
      <c r="K37" s="835" t="e">
        <f>((J37-J36)/J36)*100</f>
        <v>#DIV/0!</v>
      </c>
      <c r="M37" s="879">
        <v>46327</v>
      </c>
      <c r="N37" s="855">
        <f>'10+_SUB''s_2026'!C$14</f>
        <v>0</v>
      </c>
      <c r="O37" s="835" t="e">
        <f>((N37-N36)/N36)*100</f>
        <v>#DIV/0!</v>
      </c>
    </row>
    <row r="38" spans="1:15" s="274" customFormat="1" ht="15.75" thickBot="1">
      <c r="A38" s="880">
        <v>46357</v>
      </c>
      <c r="B38" s="856">
        <f>'10+_SUB''s_2026'!B$11</f>
        <v>0</v>
      </c>
      <c r="C38" s="837" t="e">
        <f>((B38-B37)/B37)*100</f>
        <v>#DIV/0!</v>
      </c>
      <c r="E38" s="880">
        <v>46357</v>
      </c>
      <c r="F38" s="856">
        <f>'10+_SUB''s_2026'!B$12</f>
        <v>0</v>
      </c>
      <c r="G38" s="858" t="e">
        <f>((F38-F37)/F37)*100</f>
        <v>#DIV/0!</v>
      </c>
      <c r="I38" s="880">
        <v>46357</v>
      </c>
      <c r="J38" s="856">
        <f>'10+_SUB''s_2026'!B$13</f>
        <v>0</v>
      </c>
      <c r="K38" s="837" t="e">
        <f>((J38-J37)/J37)*100</f>
        <v>#DIV/0!</v>
      </c>
      <c r="M38" s="880">
        <v>46357</v>
      </c>
      <c r="N38" s="856">
        <f>'10+_SUB''s_2026'!B$14</f>
        <v>0</v>
      </c>
      <c r="O38" s="837" t="e">
        <f>((N38-N37)/N37)*100</f>
        <v>#DIV/0!</v>
      </c>
    </row>
    <row r="40" spans="1:15" s="875" customFormat="1" ht="15" thickBot="1">
      <c r="B40" s="876">
        <v>43</v>
      </c>
      <c r="C40" s="877"/>
      <c r="F40" s="876">
        <v>35</v>
      </c>
    </row>
    <row r="41" spans="1:15" ht="15.75" thickBot="1">
      <c r="A41" s="1186" t="str">
        <f>'10+_SUB''s_2026'!A15</f>
        <v>Vila Mariana</v>
      </c>
      <c r="B41" s="1187"/>
      <c r="C41" s="1188"/>
      <c r="E41" s="1186" t="str">
        <f>'10+_SUB''s_2026'!A16</f>
        <v>Pinheiros</v>
      </c>
      <c r="F41" s="1187"/>
      <c r="G41" s="1188"/>
    </row>
    <row r="42" spans="1:15" ht="15.75" thickBot="1">
      <c r="A42" s="254" t="s">
        <v>5</v>
      </c>
      <c r="B42" s="4" t="s">
        <v>315</v>
      </c>
      <c r="C42" s="253" t="s">
        <v>316</v>
      </c>
      <c r="E42" s="254" t="s">
        <v>5</v>
      </c>
      <c r="F42" s="4" t="s">
        <v>315</v>
      </c>
      <c r="G42" s="253" t="s">
        <v>316</v>
      </c>
    </row>
    <row r="43" spans="1:15" s="177" customFormat="1" ht="15">
      <c r="A43" s="294">
        <v>46023</v>
      </c>
      <c r="B43" s="444">
        <f>'10+_SUB''s_2026'!M15</f>
        <v>34</v>
      </c>
      <c r="C43" s="298">
        <f>((B43-B40)/B40)*100</f>
        <v>-20.930232558139537</v>
      </c>
      <c r="E43" s="294">
        <v>46023</v>
      </c>
      <c r="F43" s="581">
        <f>'10+_SUB''s_2026'!M16</f>
        <v>42</v>
      </c>
      <c r="G43" s="298">
        <f>((F43-F40)/F40)*100</f>
        <v>20</v>
      </c>
    </row>
    <row r="44" spans="1:15" s="177" customFormat="1" ht="15">
      <c r="A44" s="888">
        <v>46054</v>
      </c>
      <c r="B44" s="297">
        <f>'10+_SUB''s_2026'!L15</f>
        <v>45</v>
      </c>
      <c r="C44" s="298">
        <f t="shared" ref="C44:C49" si="8">((B44-B43)/B43)*100</f>
        <v>32.352941176470587</v>
      </c>
      <c r="E44" s="888">
        <v>46054</v>
      </c>
      <c r="F44" s="896">
        <f>'10+_SUB''s_2026'!L16</f>
        <v>49</v>
      </c>
      <c r="G44" s="298">
        <f t="shared" ref="G44:G49" si="9">((F44-F43)/F43)*100</f>
        <v>16.666666666666664</v>
      </c>
    </row>
    <row r="45" spans="1:15" s="177" customFormat="1" ht="15">
      <c r="A45" s="888">
        <v>46082</v>
      </c>
      <c r="B45" s="297">
        <f>'10+_SUB''s_2026'!$K$15</f>
        <v>62</v>
      </c>
      <c r="C45" s="298">
        <f t="shared" si="8"/>
        <v>37.777777777777779</v>
      </c>
      <c r="E45" s="888">
        <v>46082</v>
      </c>
      <c r="F45" s="904">
        <f>'10+_SUB''s_2026'!$K$16</f>
        <v>47</v>
      </c>
      <c r="G45" s="298">
        <f t="shared" si="9"/>
        <v>-4.0816326530612246</v>
      </c>
    </row>
    <row r="46" spans="1:15" s="177" customFormat="1" ht="15">
      <c r="A46" s="888">
        <v>46113</v>
      </c>
      <c r="B46" s="297">
        <f>'10+_SUB''s_2026'!J$15</f>
        <v>44</v>
      </c>
      <c r="C46" s="298">
        <f t="shared" si="8"/>
        <v>-29.032258064516132</v>
      </c>
      <c r="E46" s="888">
        <v>46113</v>
      </c>
      <c r="F46" s="894">
        <f>'10+_SUB''s_2026'!J$16</f>
        <v>49</v>
      </c>
      <c r="G46" s="298">
        <f t="shared" si="9"/>
        <v>4.2553191489361701</v>
      </c>
    </row>
    <row r="47" spans="1:15" s="177" customFormat="1" ht="15">
      <c r="A47" s="888">
        <v>46143</v>
      </c>
      <c r="B47" s="297">
        <f>'10+_SUB''s_2026'!I$15</f>
        <v>59</v>
      </c>
      <c r="C47" s="298">
        <f t="shared" si="8"/>
        <v>34.090909090909086</v>
      </c>
      <c r="E47" s="888">
        <v>46143</v>
      </c>
      <c r="F47" s="894">
        <f>'10+_SUB''s_2026'!I$16</f>
        <v>48</v>
      </c>
      <c r="G47" s="298">
        <f t="shared" si="9"/>
        <v>-2.0408163265306123</v>
      </c>
    </row>
    <row r="48" spans="1:15" s="177" customFormat="1" ht="15">
      <c r="A48" s="888">
        <v>46174</v>
      </c>
      <c r="B48" s="297">
        <f>'10+_SUB''s_2026'!H$15</f>
        <v>36</v>
      </c>
      <c r="C48" s="298">
        <f t="shared" si="8"/>
        <v>-38.983050847457626</v>
      </c>
      <c r="E48" s="888">
        <v>46174</v>
      </c>
      <c r="F48" s="894">
        <f>'10+_SUB''s_2026'!H$16</f>
        <v>31</v>
      </c>
      <c r="G48" s="298">
        <f t="shared" si="9"/>
        <v>-35.416666666666671</v>
      </c>
    </row>
    <row r="49" spans="1:11" s="177" customFormat="1" ht="15">
      <c r="A49" s="888">
        <v>46204</v>
      </c>
      <c r="B49" s="297">
        <f>'10+_SUB''s_2026'!G$15</f>
        <v>43</v>
      </c>
      <c r="C49" s="298">
        <f t="shared" si="8"/>
        <v>19.444444444444446</v>
      </c>
      <c r="E49" s="888">
        <v>46204</v>
      </c>
      <c r="F49" s="894">
        <f>'10+_SUB''s_2026'!G$16</f>
        <v>40</v>
      </c>
      <c r="G49" s="298">
        <f t="shared" si="9"/>
        <v>29.032258064516132</v>
      </c>
    </row>
    <row r="50" spans="1:11" s="177" customFormat="1" ht="15">
      <c r="A50" s="888">
        <v>46235</v>
      </c>
      <c r="B50" s="297">
        <f>'10+_SUB''s_2026'!F$15</f>
        <v>56</v>
      </c>
      <c r="C50" s="298">
        <f>((B50-B49)/B49)*100</f>
        <v>30.232558139534881</v>
      </c>
      <c r="E50" s="888">
        <v>46235</v>
      </c>
      <c r="F50" s="894">
        <f>'10+_SUB''s_2026'!F$16</f>
        <v>56</v>
      </c>
      <c r="G50" s="298">
        <f>((F50-F49)/F49)*100</f>
        <v>40</v>
      </c>
    </row>
    <row r="51" spans="1:11" s="274" customFormat="1" ht="15">
      <c r="A51" s="1133">
        <v>46266</v>
      </c>
      <c r="B51" s="1136">
        <f>'10+_SUB''s_2026'!E$15</f>
        <v>57</v>
      </c>
      <c r="C51" s="1137">
        <f>((B51-B50)/B50)*100</f>
        <v>1.7857142857142856</v>
      </c>
      <c r="E51" s="1133">
        <v>46266</v>
      </c>
      <c r="F51" s="1141">
        <f>'10+_SUB''s_2026'!E$16</f>
        <v>67</v>
      </c>
      <c r="G51" s="1137">
        <f>((F51-F50)/F50)*100</f>
        <v>19.642857142857142</v>
      </c>
    </row>
    <row r="52" spans="1:11" s="177" customFormat="1" ht="15">
      <c r="A52" s="879">
        <v>46296</v>
      </c>
      <c r="B52" s="834">
        <f>'10+_SUB''s_2026'!D$15</f>
        <v>0</v>
      </c>
      <c r="C52" s="835">
        <f>((B52-B51)/B51)*100</f>
        <v>-100</v>
      </c>
      <c r="E52" s="879">
        <v>46296</v>
      </c>
      <c r="F52" s="855">
        <f>'10+_SUB''s_2026'!D$16</f>
        <v>0</v>
      </c>
      <c r="G52" s="835">
        <f>((F52-F51)/F51)*100</f>
        <v>-100</v>
      </c>
    </row>
    <row r="53" spans="1:11" s="177" customFormat="1" ht="15">
      <c r="A53" s="879">
        <v>46327</v>
      </c>
      <c r="B53" s="834">
        <f>'10+_SUB''s_2026'!C$15</f>
        <v>0</v>
      </c>
      <c r="C53" s="835" t="e">
        <f>((B53-B52)/B52)*100</f>
        <v>#DIV/0!</v>
      </c>
      <c r="E53" s="879">
        <v>46327</v>
      </c>
      <c r="F53" s="855">
        <f>'10+_SUB''s_2026'!C$16</f>
        <v>0</v>
      </c>
      <c r="G53" s="835" t="e">
        <f>((F53-F52)/F52)*100</f>
        <v>#DIV/0!</v>
      </c>
    </row>
    <row r="54" spans="1:11" s="274" customFormat="1" ht="15.75" thickBot="1">
      <c r="A54" s="880">
        <v>46357</v>
      </c>
      <c r="B54" s="836">
        <f>'10+_SUB''s_2026'!B$15</f>
        <v>0</v>
      </c>
      <c r="C54" s="837" t="e">
        <f>((B54-B53)/B53)*100</f>
        <v>#DIV/0!</v>
      </c>
      <c r="E54" s="880">
        <v>46357</v>
      </c>
      <c r="F54" s="856">
        <f>'10+_SUB''s_2026'!B$16</f>
        <v>0</v>
      </c>
      <c r="G54" s="837" t="e">
        <f>((F54-F53)/F53)*100</f>
        <v>#DIV/0!</v>
      </c>
    </row>
    <row r="56" spans="1:11">
      <c r="B56" s="8"/>
      <c r="C56" s="8"/>
    </row>
    <row r="57" spans="1:11" ht="15">
      <c r="A57" s="1166"/>
      <c r="B57" s="1166"/>
      <c r="C57" s="1166"/>
      <c r="D57" s="1166"/>
      <c r="F57" s="1166"/>
      <c r="G57" s="1166"/>
      <c r="H57" s="1166"/>
      <c r="I57" s="1166"/>
      <c r="J57" s="1166"/>
      <c r="K57" s="102"/>
    </row>
    <row r="58" spans="1:11">
      <c r="A58" s="102"/>
      <c r="B58" s="8"/>
      <c r="C58" s="8"/>
    </row>
    <row r="59" spans="1:11" ht="15">
      <c r="B59" s="8"/>
      <c r="C59" s="8"/>
      <c r="F59" s="1166"/>
      <c r="G59" s="1166"/>
      <c r="H59" s="1166"/>
      <c r="I59" s="1166"/>
      <c r="J59" s="1166"/>
      <c r="K59" s="1166"/>
    </row>
    <row r="60" spans="1:11">
      <c r="B60" s="8"/>
      <c r="C60" s="8"/>
    </row>
    <row r="61" spans="1:11" ht="15">
      <c r="A61" s="1166"/>
      <c r="B61" s="1166"/>
      <c r="C61" s="1166"/>
      <c r="D61" s="1166"/>
    </row>
    <row r="102" ht="57" customHeight="1"/>
    <row r="104" ht="81" customHeight="1"/>
    <row r="106" ht="85.5" customHeight="1"/>
    <row r="108" ht="56.25" customHeight="1"/>
  </sheetData>
  <mergeCells count="14">
    <mergeCell ref="A61:D61"/>
    <mergeCell ref="A9:C9"/>
    <mergeCell ref="E9:G9"/>
    <mergeCell ref="I9:K9"/>
    <mergeCell ref="M9:O9"/>
    <mergeCell ref="A25:C25"/>
    <mergeCell ref="E25:G25"/>
    <mergeCell ref="I25:K25"/>
    <mergeCell ref="M25:O25"/>
    <mergeCell ref="A41:C41"/>
    <mergeCell ref="E41:G41"/>
    <mergeCell ref="A57:D57"/>
    <mergeCell ref="F57:J57"/>
    <mergeCell ref="F59:K59"/>
  </mergeCells>
  <pageMargins left="0.511811024" right="0.511811024" top="0.78740157500000008" bottom="0.78740157500000008" header="0.31496062000000008" footer="0.31496062000000008"/>
  <pageSetup paperSize="9" fitToWidth="0" fitToHeight="0" orientation="portrait" r:id="rId1"/>
  <ignoredErrors>
    <ignoredError sqref="C13:C22 G13:G22 K13:K22 O13:O22 C29:C38 G29:G38 K29:K38 O29:O38 C45:C54 G45:G54 C11 G11 K11 O11 C27 G27 K27 O27 G43 C43" evalErro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28"/>
  <dimension ref="A1:AE32"/>
  <sheetViews>
    <sheetView zoomScale="90" zoomScaleNormal="90" workbookViewId="0"/>
  </sheetViews>
  <sheetFormatPr defaultColWidth="5.5703125" defaultRowHeight="14.25"/>
  <cols>
    <col min="1" max="1" width="58.28515625" style="177" customWidth="1"/>
    <col min="2" max="2" width="8.140625" style="181" customWidth="1"/>
    <col min="3" max="21" width="9.140625" style="177" customWidth="1"/>
    <col min="22" max="22" width="12" style="177" customWidth="1"/>
    <col min="23" max="23" width="9.140625" style="177" customWidth="1"/>
    <col min="24" max="24" width="12.85546875" style="177" customWidth="1"/>
    <col min="25" max="25" width="20.28515625" style="177" bestFit="1" customWidth="1"/>
    <col min="26" max="26" width="24.28515625" style="177" hidden="1" customWidth="1"/>
    <col min="27" max="235" width="9.140625" style="177" customWidth="1"/>
    <col min="236" max="236" width="58.28515625" style="177" customWidth="1"/>
    <col min="237" max="237" width="3.7109375" style="177" bestFit="1" customWidth="1"/>
    <col min="238" max="238" width="5.5703125" style="177" bestFit="1" customWidth="1"/>
    <col min="239" max="239" width="5.5703125" style="177" customWidth="1"/>
    <col min="240" max="16384" width="5.5703125" style="177"/>
  </cols>
  <sheetData>
    <row r="1" spans="1:2" ht="15">
      <c r="A1" s="565" t="s">
        <v>3</v>
      </c>
    </row>
    <row r="2" spans="1:2" ht="15">
      <c r="A2" s="347" t="s">
        <v>4</v>
      </c>
    </row>
    <row r="3" spans="1:2" ht="15">
      <c r="A3" s="347"/>
    </row>
    <row r="4" spans="1:2" ht="15">
      <c r="A4" s="347" t="s">
        <v>605</v>
      </c>
    </row>
    <row r="5" spans="1:2" ht="15" thickBot="1"/>
    <row r="6" spans="1:2" ht="15.75" thickBot="1">
      <c r="A6" s="1046" t="s">
        <v>383</v>
      </c>
      <c r="B6" s="1047">
        <v>46266</v>
      </c>
    </row>
    <row r="7" spans="1:2" ht="15">
      <c r="A7" s="1048" t="s">
        <v>413</v>
      </c>
      <c r="B7" s="1049">
        <v>91</v>
      </c>
    </row>
    <row r="8" spans="1:2" ht="15">
      <c r="A8" s="1050" t="s">
        <v>386</v>
      </c>
      <c r="B8" s="1051">
        <v>83</v>
      </c>
    </row>
    <row r="9" spans="1:2" ht="15" customHeight="1">
      <c r="A9" s="1050" t="s">
        <v>395</v>
      </c>
      <c r="B9" s="1051">
        <v>75</v>
      </c>
    </row>
    <row r="10" spans="1:2" ht="15">
      <c r="A10" s="1050" t="s">
        <v>406</v>
      </c>
      <c r="B10" s="1051">
        <v>67</v>
      </c>
    </row>
    <row r="11" spans="1:2" ht="15">
      <c r="A11" s="1050" t="s">
        <v>388</v>
      </c>
      <c r="B11" s="1051">
        <v>65</v>
      </c>
    </row>
    <row r="12" spans="1:2" ht="15">
      <c r="A12" s="1050" t="s">
        <v>404</v>
      </c>
      <c r="B12" s="1051">
        <v>59</v>
      </c>
    </row>
    <row r="13" spans="1:2" ht="15" customHeight="1">
      <c r="A13" s="1050" t="s">
        <v>397</v>
      </c>
      <c r="B13" s="1051">
        <v>57</v>
      </c>
    </row>
    <row r="14" spans="1:2" ht="15">
      <c r="A14" s="1050" t="s">
        <v>415</v>
      </c>
      <c r="B14" s="1051">
        <v>57</v>
      </c>
    </row>
    <row r="15" spans="1:2" ht="15">
      <c r="A15" s="1050" t="s">
        <v>407</v>
      </c>
      <c r="B15" s="1051">
        <v>55</v>
      </c>
    </row>
    <row r="16" spans="1:2" ht="15.75" thickBot="1">
      <c r="A16" s="1050" t="s">
        <v>400</v>
      </c>
      <c r="B16" s="1051">
        <v>52</v>
      </c>
    </row>
    <row r="17" spans="1:31" ht="15.75" thickBot="1">
      <c r="A17" s="1052" t="s">
        <v>8</v>
      </c>
      <c r="B17" s="504">
        <f>SUM(B7:B16)</f>
        <v>661</v>
      </c>
    </row>
    <row r="18" spans="1:31" ht="45">
      <c r="A18" s="540" t="s">
        <v>379</v>
      </c>
      <c r="B18" s="1044"/>
    </row>
    <row r="19" spans="1:31" ht="55.5" customHeight="1">
      <c r="A19" s="1054"/>
      <c r="B19" s="540"/>
      <c r="C19" s="540"/>
      <c r="D19" s="540"/>
      <c r="E19" s="540"/>
    </row>
    <row r="20" spans="1:31" ht="47.25" customHeight="1">
      <c r="A20" s="1026"/>
      <c r="B20" s="1027"/>
    </row>
    <row r="21" spans="1:31">
      <c r="A21" s="1045"/>
      <c r="B21" s="566"/>
    </row>
    <row r="22" spans="1:31" ht="15" customHeight="1">
      <c r="A22" s="327"/>
      <c r="B22" s="177"/>
    </row>
    <row r="23" spans="1:31">
      <c r="A23" s="1045"/>
      <c r="B23" s="177"/>
      <c r="L23" s="1053"/>
      <c r="S23" s="180"/>
      <c r="T23" s="181"/>
      <c r="U23" s="181"/>
      <c r="V23" s="181"/>
      <c r="W23" s="181"/>
      <c r="X23" s="181"/>
      <c r="Y23" s="181"/>
      <c r="Z23" s="178"/>
      <c r="AA23" s="181"/>
      <c r="AB23" s="181"/>
      <c r="AC23" s="181"/>
      <c r="AD23" s="181"/>
      <c r="AE23" s="182"/>
    </row>
    <row r="24" spans="1:31" ht="16.5" customHeight="1">
      <c r="A24" s="1026"/>
      <c r="B24" s="177"/>
      <c r="L24" s="1053"/>
      <c r="S24" s="180"/>
      <c r="T24" s="181"/>
      <c r="U24" s="181"/>
      <c r="V24" s="181"/>
      <c r="W24" s="181"/>
      <c r="X24" s="181"/>
      <c r="Y24" s="181"/>
      <c r="Z24" s="178"/>
      <c r="AA24" s="181"/>
      <c r="AB24" s="181"/>
      <c r="AC24" s="181"/>
      <c r="AD24" s="181"/>
      <c r="AE24" s="182"/>
    </row>
    <row r="25" spans="1:31">
      <c r="A25" s="1045"/>
      <c r="B25" s="177"/>
      <c r="L25" s="1053"/>
      <c r="S25" s="180"/>
      <c r="T25" s="181"/>
      <c r="U25" s="181"/>
      <c r="V25" s="181"/>
      <c r="W25" s="181"/>
      <c r="X25" s="181"/>
      <c r="Y25" s="181"/>
      <c r="Z25" s="178"/>
      <c r="AA25" s="181"/>
      <c r="AB25" s="181"/>
      <c r="AC25" s="181"/>
      <c r="AD25" s="181"/>
      <c r="AE25" s="182"/>
    </row>
    <row r="26" spans="1:31" ht="15">
      <c r="H26" s="221"/>
      <c r="S26" s="180"/>
      <c r="T26" s="181"/>
      <c r="U26" s="181"/>
      <c r="V26" s="181"/>
      <c r="W26" s="181"/>
      <c r="X26" s="181"/>
      <c r="Y26" s="181"/>
      <c r="Z26" s="178"/>
      <c r="AA26" s="181"/>
      <c r="AB26" s="181"/>
      <c r="AC26" s="181"/>
      <c r="AD26" s="181"/>
      <c r="AE26" s="182"/>
    </row>
    <row r="27" spans="1:31">
      <c r="S27" s="180"/>
      <c r="T27" s="181"/>
      <c r="U27" s="181"/>
      <c r="V27" s="181"/>
      <c r="W27" s="181"/>
      <c r="X27" s="181"/>
      <c r="Y27" s="181"/>
      <c r="Z27" s="178"/>
      <c r="AA27" s="181"/>
      <c r="AB27" s="181"/>
      <c r="AC27" s="181"/>
      <c r="AD27" s="181"/>
      <c r="AE27" s="182"/>
    </row>
    <row r="28" spans="1:31">
      <c r="S28" s="180"/>
      <c r="T28" s="181"/>
      <c r="U28" s="181"/>
      <c r="V28" s="181"/>
      <c r="W28" s="181"/>
      <c r="X28" s="181"/>
      <c r="Y28" s="181"/>
      <c r="Z28" s="178"/>
      <c r="AA28" s="181"/>
      <c r="AB28" s="181"/>
      <c r="AC28" s="181"/>
      <c r="AD28" s="181"/>
      <c r="AE28" s="182"/>
    </row>
    <row r="29" spans="1:31">
      <c r="S29" s="180"/>
      <c r="T29" s="181"/>
      <c r="U29" s="181"/>
      <c r="V29" s="181"/>
      <c r="W29" s="181"/>
      <c r="X29" s="181"/>
      <c r="Y29" s="181"/>
      <c r="Z29" s="178"/>
      <c r="AA29" s="181"/>
      <c r="AB29" s="181"/>
      <c r="AC29" s="181"/>
      <c r="AD29" s="181"/>
      <c r="AE29" s="182"/>
    </row>
    <row r="30" spans="1:31">
      <c r="S30" s="180"/>
      <c r="T30" s="181"/>
      <c r="U30" s="181"/>
      <c r="V30" s="181"/>
      <c r="W30" s="181"/>
      <c r="X30" s="181"/>
      <c r="Y30" s="181"/>
      <c r="Z30" s="178"/>
      <c r="AA30" s="181"/>
      <c r="AB30" s="181"/>
      <c r="AC30" s="181"/>
      <c r="AD30" s="181"/>
      <c r="AE30" s="182"/>
    </row>
    <row r="31" spans="1:31">
      <c r="S31" s="180"/>
      <c r="T31" s="181"/>
      <c r="U31" s="181"/>
      <c r="V31" s="181"/>
      <c r="W31" s="181"/>
      <c r="X31" s="181"/>
      <c r="Y31" s="181"/>
      <c r="Z31" s="178"/>
      <c r="AA31" s="181"/>
      <c r="AB31" s="181"/>
      <c r="AC31" s="181"/>
      <c r="AD31" s="181"/>
      <c r="AE31" s="182"/>
    </row>
    <row r="32" spans="1:31">
      <c r="S32" s="180"/>
      <c r="T32" s="181"/>
      <c r="U32" s="181"/>
      <c r="V32" s="181"/>
      <c r="W32" s="181"/>
      <c r="X32" s="181"/>
      <c r="Y32" s="181"/>
      <c r="Z32" s="178"/>
      <c r="AA32" s="181"/>
      <c r="AB32" s="181"/>
      <c r="AC32" s="181"/>
      <c r="AD32" s="181"/>
      <c r="AE32" s="182"/>
    </row>
  </sheetData>
  <pageMargins left="0.511811024" right="0.511811024" top="0.78740157500000008" bottom="0.78740157500000008" header="0.31496062000000008" footer="0.31496062000000008"/>
  <pageSetup paperSize="9" orientation="portrait" r:id="rId1"/>
  <ignoredErrors>
    <ignoredError sqref="B17" formulaRange="1"/>
  </ignoredError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0"/>
  <sheetViews>
    <sheetView zoomScale="90" zoomScaleNormal="90" workbookViewId="0">
      <selection activeCell="G61" sqref="G61"/>
    </sheetView>
  </sheetViews>
  <sheetFormatPr defaultRowHeight="15"/>
  <cols>
    <col min="1" max="1" width="17.28515625" customWidth="1"/>
    <col min="2" max="2" width="10.5703125" customWidth="1"/>
    <col min="3" max="3" width="10.28515625" customWidth="1"/>
    <col min="4" max="4" width="9.5703125" customWidth="1"/>
    <col min="5" max="5" width="7.7109375" bestFit="1" customWidth="1"/>
    <col min="6" max="6" width="11" customWidth="1"/>
    <col min="7" max="7" width="10.28515625" customWidth="1"/>
    <col min="8" max="8" width="6.42578125" bestFit="1" customWidth="1"/>
    <col min="9" max="9" width="7" bestFit="1" customWidth="1"/>
    <col min="10" max="10" width="6.5703125" bestFit="1" customWidth="1"/>
    <col min="11" max="11" width="7.140625" bestFit="1" customWidth="1"/>
    <col min="12" max="12" width="6.28515625" bestFit="1" customWidth="1"/>
    <col min="13" max="13" width="7.7109375" customWidth="1"/>
    <col min="14" max="14" width="8" customWidth="1"/>
    <col min="15" max="15" width="7.7109375" bestFit="1" customWidth="1"/>
    <col min="16" max="16" width="9.85546875" customWidth="1"/>
    <col min="17" max="17" width="10.140625" customWidth="1"/>
    <col min="18" max="18" width="9.140625" customWidth="1"/>
  </cols>
  <sheetData>
    <row r="1" spans="1:18">
      <c r="A1" s="66" t="s">
        <v>3</v>
      </c>
      <c r="I1" s="221"/>
      <c r="J1" s="221"/>
      <c r="K1" s="221"/>
      <c r="L1" s="221"/>
      <c r="M1" s="221"/>
      <c r="N1" s="221"/>
      <c r="O1" s="221"/>
      <c r="P1" s="221"/>
      <c r="Q1" s="221"/>
    </row>
    <row r="2" spans="1:18">
      <c r="A2" s="1" t="s">
        <v>4</v>
      </c>
      <c r="I2" s="221"/>
      <c r="J2" s="221"/>
      <c r="K2" s="221"/>
      <c r="L2" s="221"/>
      <c r="M2" s="221"/>
      <c r="N2" s="221"/>
      <c r="O2" s="221"/>
      <c r="P2" s="221"/>
      <c r="Q2" s="221"/>
    </row>
    <row r="3" spans="1:18" ht="15.75" thickBot="1">
      <c r="I3" s="221"/>
      <c r="J3" s="221"/>
      <c r="K3" s="221"/>
      <c r="L3" s="221"/>
      <c r="M3" s="221"/>
      <c r="N3" s="221"/>
      <c r="O3" s="221"/>
      <c r="P3" s="221"/>
      <c r="Q3" s="221"/>
    </row>
    <row r="4" spans="1:18" ht="46.5" customHeight="1" thickBot="1">
      <c r="A4" s="103" t="s">
        <v>6</v>
      </c>
      <c r="B4" s="104">
        <v>46357</v>
      </c>
      <c r="C4" s="104">
        <v>46327</v>
      </c>
      <c r="D4" s="104">
        <v>46296</v>
      </c>
      <c r="E4" s="104">
        <v>46266</v>
      </c>
      <c r="F4" s="104">
        <v>46235</v>
      </c>
      <c r="G4" s="104">
        <v>46204</v>
      </c>
      <c r="H4" s="104">
        <v>46174</v>
      </c>
      <c r="I4" s="105">
        <v>46143</v>
      </c>
      <c r="J4" s="104">
        <v>46113</v>
      </c>
      <c r="K4" s="106">
        <v>46082</v>
      </c>
      <c r="L4" s="107">
        <v>46054</v>
      </c>
      <c r="M4" s="107">
        <v>46023</v>
      </c>
      <c r="N4" s="107" t="s">
        <v>8</v>
      </c>
      <c r="O4" s="108" t="s">
        <v>420</v>
      </c>
      <c r="P4" s="109" t="s">
        <v>606</v>
      </c>
      <c r="Q4" s="110" t="s">
        <v>561</v>
      </c>
    </row>
    <row r="5" spans="1:18" ht="15.75" thickBot="1">
      <c r="A5" s="111" t="s">
        <v>421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3"/>
      <c r="N5" s="114"/>
      <c r="O5" s="115"/>
      <c r="P5" s="116"/>
      <c r="Q5" s="117"/>
    </row>
    <row r="6" spans="1:18" ht="15.75" thickBot="1">
      <c r="A6" s="118" t="s">
        <v>569</v>
      </c>
      <c r="B6" s="431"/>
      <c r="C6" s="154"/>
      <c r="D6" s="396"/>
      <c r="E6" s="396">
        <v>165</v>
      </c>
      <c r="F6" s="396">
        <v>153</v>
      </c>
      <c r="G6" s="396">
        <v>157</v>
      </c>
      <c r="H6" s="396">
        <v>133</v>
      </c>
      <c r="I6" s="396">
        <v>138</v>
      </c>
      <c r="J6" s="396">
        <v>104</v>
      </c>
      <c r="K6" s="396">
        <v>88</v>
      </c>
      <c r="L6" s="396">
        <v>93</v>
      </c>
      <c r="M6" s="431">
        <v>109</v>
      </c>
      <c r="N6" s="510">
        <f>SUM(B6:M6)</f>
        <v>1140</v>
      </c>
      <c r="O6" s="511">
        <f>AVERAGE(B6:M6)</f>
        <v>126.66666666666667</v>
      </c>
      <c r="P6" s="519">
        <f>(E6/E$9)*100</f>
        <v>32.86852589641434</v>
      </c>
      <c r="Q6" s="519">
        <f>(N6/N$15)*100</f>
        <v>12.549537648612946</v>
      </c>
    </row>
    <row r="7" spans="1:18">
      <c r="A7" s="119" t="s">
        <v>568</v>
      </c>
      <c r="B7" s="432"/>
      <c r="C7" s="157"/>
      <c r="D7" s="397"/>
      <c r="E7" s="397">
        <v>337</v>
      </c>
      <c r="F7" s="397">
        <v>302</v>
      </c>
      <c r="G7" s="397">
        <v>293</v>
      </c>
      <c r="H7" s="397">
        <v>307</v>
      </c>
      <c r="I7" s="397">
        <v>369</v>
      </c>
      <c r="J7" s="397">
        <v>293</v>
      </c>
      <c r="K7" s="397">
        <v>328</v>
      </c>
      <c r="L7" s="397">
        <v>247</v>
      </c>
      <c r="M7" s="432">
        <v>290</v>
      </c>
      <c r="N7" s="512">
        <f>SUM(B7:M7)</f>
        <v>2766</v>
      </c>
      <c r="O7" s="513">
        <f>AVERAGE(B7:M7)</f>
        <v>307.33333333333331</v>
      </c>
      <c r="P7" s="519">
        <f>(E7/E$9)*100</f>
        <v>67.13147410358566</v>
      </c>
      <c r="Q7" s="531">
        <f>(N7/N$15)*100</f>
        <v>30.449141347424042</v>
      </c>
    </row>
    <row r="8" spans="1:18" ht="15.75" thickBot="1">
      <c r="A8" s="120" t="s">
        <v>424</v>
      </c>
      <c r="B8" s="433"/>
      <c r="C8" s="160"/>
      <c r="D8" s="398"/>
      <c r="E8" s="398">
        <v>0</v>
      </c>
      <c r="F8" s="398">
        <v>0</v>
      </c>
      <c r="G8" s="398">
        <v>0</v>
      </c>
      <c r="H8" s="398">
        <v>0</v>
      </c>
      <c r="I8" s="398">
        <v>1</v>
      </c>
      <c r="J8" s="398">
        <v>1</v>
      </c>
      <c r="K8" s="398">
        <v>10</v>
      </c>
      <c r="L8" s="398">
        <v>11</v>
      </c>
      <c r="M8" s="433">
        <v>3</v>
      </c>
      <c r="N8" s="514">
        <f>SUM(B8:M8)</f>
        <v>26</v>
      </c>
      <c r="O8" s="515">
        <f>AVERAGE(B8:M8)</f>
        <v>2.8888888888888888</v>
      </c>
      <c r="P8" s="520"/>
      <c r="Q8" s="531">
        <f>(N8/N$15)*100</f>
        <v>0.28621752531924266</v>
      </c>
    </row>
    <row r="9" spans="1:18" ht="34.5" customHeight="1" thickBot="1">
      <c r="A9" s="546" t="s">
        <v>425</v>
      </c>
      <c r="B9" s="366"/>
      <c r="C9" s="366"/>
      <c r="D9" s="366"/>
      <c r="E9" s="366">
        <f t="shared" ref="E9:N9" si="0">SUM(E6:E7)</f>
        <v>502</v>
      </c>
      <c r="F9" s="366">
        <f t="shared" si="0"/>
        <v>455</v>
      </c>
      <c r="G9" s="366">
        <f t="shared" si="0"/>
        <v>450</v>
      </c>
      <c r="H9" s="366">
        <f t="shared" si="0"/>
        <v>440</v>
      </c>
      <c r="I9" s="366">
        <f t="shared" si="0"/>
        <v>507</v>
      </c>
      <c r="J9" s="366">
        <f t="shared" si="0"/>
        <v>397</v>
      </c>
      <c r="K9" s="366">
        <f t="shared" si="0"/>
        <v>416</v>
      </c>
      <c r="L9" s="366">
        <f t="shared" si="0"/>
        <v>340</v>
      </c>
      <c r="M9" s="366">
        <f t="shared" si="0"/>
        <v>399</v>
      </c>
      <c r="N9" s="516">
        <f t="shared" si="0"/>
        <v>3906</v>
      </c>
      <c r="O9" s="564">
        <f>AVERAGE(B9:M9)</f>
        <v>434</v>
      </c>
      <c r="P9" s="521">
        <f>SUM(P6:P7)</f>
        <v>100</v>
      </c>
      <c r="Q9" s="532"/>
    </row>
    <row r="10" spans="1:18" ht="15.75" thickBot="1">
      <c r="A10" s="121" t="s">
        <v>426</v>
      </c>
      <c r="B10" s="335"/>
      <c r="C10" s="517"/>
      <c r="D10" s="517"/>
      <c r="E10" s="517">
        <f t="shared" ref="E10:N10" si="1">SUM(E6:E8)</f>
        <v>502</v>
      </c>
      <c r="F10" s="517">
        <f t="shared" si="1"/>
        <v>455</v>
      </c>
      <c r="G10" s="517">
        <f t="shared" si="1"/>
        <v>450</v>
      </c>
      <c r="H10" s="517">
        <f t="shared" si="1"/>
        <v>440</v>
      </c>
      <c r="I10" s="517">
        <f t="shared" si="1"/>
        <v>508</v>
      </c>
      <c r="J10" s="517">
        <f t="shared" si="1"/>
        <v>398</v>
      </c>
      <c r="K10" s="517">
        <f t="shared" si="1"/>
        <v>426</v>
      </c>
      <c r="L10" s="517">
        <f t="shared" si="1"/>
        <v>351</v>
      </c>
      <c r="M10" s="517">
        <f t="shared" si="1"/>
        <v>402</v>
      </c>
      <c r="N10" s="517">
        <f t="shared" si="1"/>
        <v>3932</v>
      </c>
      <c r="O10" s="518">
        <f>AVERAGE(B10:M10)</f>
        <v>436.88888888888891</v>
      </c>
      <c r="P10" s="522"/>
      <c r="Q10" s="531">
        <f>SUM(Q6:Q8)</f>
        <v>43.284896521356231</v>
      </c>
    </row>
    <row r="11" spans="1:18" ht="15.75" thickBot="1">
      <c r="A11" s="123"/>
      <c r="B11" s="124"/>
      <c r="C11" s="124"/>
      <c r="D11" s="124"/>
      <c r="E11" s="364"/>
      <c r="F11" s="124"/>
      <c r="G11" s="124"/>
      <c r="H11" s="124"/>
      <c r="I11" s="124"/>
      <c r="J11" s="124"/>
      <c r="K11" s="124"/>
      <c r="L11" s="124"/>
      <c r="M11" s="125"/>
      <c r="N11" s="126"/>
      <c r="O11" s="127"/>
      <c r="P11" s="128"/>
      <c r="Q11" s="533"/>
    </row>
    <row r="12" spans="1:18" ht="15.75" thickBot="1">
      <c r="A12" s="903" t="s">
        <v>567</v>
      </c>
      <c r="B12" s="129"/>
      <c r="C12" s="112"/>
      <c r="D12" s="112"/>
      <c r="E12" s="365"/>
      <c r="F12" s="112"/>
      <c r="G12" s="112"/>
      <c r="H12" s="112"/>
      <c r="I12" s="112"/>
      <c r="J12" s="112"/>
      <c r="K12" s="112"/>
      <c r="L12" s="112"/>
      <c r="M12" s="113"/>
      <c r="N12" s="130"/>
      <c r="O12" s="131"/>
      <c r="P12" s="132"/>
      <c r="Q12" s="534"/>
    </row>
    <row r="13" spans="1:18" ht="15.75" thickBot="1">
      <c r="A13" s="133" t="s">
        <v>567</v>
      </c>
      <c r="B13" s="434"/>
      <c r="C13" s="360"/>
      <c r="D13" s="399"/>
      <c r="E13" s="360">
        <v>620</v>
      </c>
      <c r="F13" s="360">
        <v>583</v>
      </c>
      <c r="G13" s="360">
        <v>501</v>
      </c>
      <c r="H13" s="360">
        <v>401</v>
      </c>
      <c r="I13" s="360">
        <v>531</v>
      </c>
      <c r="J13" s="360">
        <v>637</v>
      </c>
      <c r="K13" s="360">
        <v>714</v>
      </c>
      <c r="L13" s="360">
        <v>606</v>
      </c>
      <c r="M13" s="523">
        <v>559</v>
      </c>
      <c r="N13" s="524">
        <f>SUM(B13:M13)</f>
        <v>5152</v>
      </c>
      <c r="O13" s="525">
        <f>AVERAGE(B13:M13)</f>
        <v>572.44444444444446</v>
      </c>
      <c r="P13" s="134"/>
      <c r="Q13" s="531">
        <f>(N13/N$15)*100</f>
        <v>56.715103478643769</v>
      </c>
    </row>
    <row r="14" spans="1:18" ht="15.75" thickBot="1">
      <c r="A14" s="123"/>
      <c r="B14" s="124"/>
      <c r="C14" s="124"/>
      <c r="D14" s="124"/>
      <c r="E14" s="364"/>
      <c r="F14" s="124"/>
      <c r="G14" s="364"/>
      <c r="H14" s="124"/>
      <c r="I14" s="124"/>
      <c r="J14" s="124"/>
      <c r="K14" s="124"/>
      <c r="L14" s="124"/>
      <c r="M14" s="526"/>
      <c r="N14" s="527"/>
      <c r="O14" s="528"/>
      <c r="P14" s="135"/>
      <c r="Q14" s="136"/>
    </row>
    <row r="15" spans="1:18" ht="15.75" thickBot="1">
      <c r="A15" s="121" t="s">
        <v>19</v>
      </c>
      <c r="B15" s="529"/>
      <c r="C15" s="529"/>
      <c r="D15" s="529"/>
      <c r="E15" s="529">
        <f t="shared" ref="E15:N15" si="2">E10+E13</f>
        <v>1122</v>
      </c>
      <c r="F15" s="529">
        <f t="shared" si="2"/>
        <v>1038</v>
      </c>
      <c r="G15" s="529">
        <f t="shared" si="2"/>
        <v>951</v>
      </c>
      <c r="H15" s="529">
        <f t="shared" si="2"/>
        <v>841</v>
      </c>
      <c r="I15" s="529">
        <f t="shared" si="2"/>
        <v>1039</v>
      </c>
      <c r="J15" s="529">
        <f t="shared" si="2"/>
        <v>1035</v>
      </c>
      <c r="K15" s="529">
        <f t="shared" si="2"/>
        <v>1140</v>
      </c>
      <c r="L15" s="529">
        <f t="shared" si="2"/>
        <v>957</v>
      </c>
      <c r="M15" s="529">
        <f t="shared" si="2"/>
        <v>961</v>
      </c>
      <c r="N15" s="529">
        <f t="shared" si="2"/>
        <v>9084</v>
      </c>
      <c r="O15" s="530">
        <f>AVERAGE(B15:M15)</f>
        <v>1009.3333333333334</v>
      </c>
      <c r="P15" s="122"/>
      <c r="Q15" s="569">
        <f>SUM(Q10:Q13)</f>
        <v>100</v>
      </c>
      <c r="R15" s="10"/>
    </row>
    <row r="16" spans="1:18" ht="15.75" thickBot="1">
      <c r="I16" s="221"/>
      <c r="J16" s="221"/>
      <c r="K16" s="221"/>
      <c r="L16" s="221"/>
      <c r="M16" s="221"/>
      <c r="N16" s="221"/>
      <c r="O16" s="221"/>
      <c r="P16" s="221"/>
      <c r="Q16" s="221"/>
    </row>
    <row r="17" spans="1:17" ht="15.75" thickBot="1">
      <c r="A17" s="1190" t="s">
        <v>427</v>
      </c>
      <c r="B17" s="1191"/>
      <c r="C17" s="1191"/>
      <c r="D17" s="137"/>
      <c r="E17" s="1190" t="s">
        <v>567</v>
      </c>
      <c r="F17" s="1191"/>
      <c r="G17" s="1191"/>
      <c r="I17" s="221"/>
      <c r="J17" s="221"/>
      <c r="K17" s="221"/>
      <c r="L17" s="221"/>
      <c r="M17" s="221"/>
      <c r="N17" s="221"/>
      <c r="O17" s="221"/>
      <c r="P17" s="221"/>
      <c r="Q17" s="221"/>
    </row>
    <row r="18" spans="1:17" ht="15.75" thickBot="1">
      <c r="A18" s="288" t="s">
        <v>5</v>
      </c>
      <c r="B18" s="287" t="s">
        <v>6</v>
      </c>
      <c r="C18" s="560" t="s">
        <v>428</v>
      </c>
      <c r="D18" s="137"/>
      <c r="E18" s="288" t="s">
        <v>5</v>
      </c>
      <c r="F18" s="287" t="s">
        <v>6</v>
      </c>
      <c r="G18" s="560" t="s">
        <v>428</v>
      </c>
      <c r="I18" s="221"/>
      <c r="J18" s="221"/>
      <c r="K18" s="221"/>
      <c r="L18" s="221"/>
      <c r="M18" s="221"/>
      <c r="N18" s="221"/>
      <c r="O18" s="221"/>
      <c r="P18" s="221"/>
      <c r="Q18" s="221"/>
    </row>
    <row r="19" spans="1:17">
      <c r="A19" s="881">
        <v>46023</v>
      </c>
      <c r="B19" s="557">
        <f>M9</f>
        <v>399</v>
      </c>
      <c r="C19" s="561">
        <f>((B19-319)/319)*100</f>
        <v>25.078369905956109</v>
      </c>
      <c r="D19" s="137"/>
      <c r="E19" s="881">
        <v>46023</v>
      </c>
      <c r="F19" s="563">
        <f>M13</f>
        <v>559</v>
      </c>
      <c r="G19" s="561">
        <f>((F19-492)/492)*100</f>
        <v>13.617886178861788</v>
      </c>
      <c r="I19" s="221"/>
      <c r="J19" s="221"/>
      <c r="K19" s="221"/>
      <c r="L19" s="221"/>
      <c r="M19" s="221"/>
      <c r="N19" s="221"/>
      <c r="O19" s="221"/>
      <c r="P19" s="221"/>
      <c r="Q19" s="221"/>
    </row>
    <row r="20" spans="1:17">
      <c r="A20" s="882">
        <v>46054</v>
      </c>
      <c r="B20" s="897">
        <f>L9</f>
        <v>340</v>
      </c>
      <c r="C20" s="898">
        <f t="shared" ref="C20:C30" si="3">((B20-B19)/B19)*100</f>
        <v>-14.786967418546364</v>
      </c>
      <c r="D20" s="137"/>
      <c r="E20" s="882">
        <v>46054</v>
      </c>
      <c r="F20" s="899">
        <f>L13</f>
        <v>606</v>
      </c>
      <c r="G20" s="898">
        <f t="shared" ref="G20:G30" si="4">((F20-F19)/F19)*100</f>
        <v>8.4078711985688734</v>
      </c>
      <c r="I20" s="221"/>
      <c r="J20" s="221"/>
      <c r="K20" s="221"/>
      <c r="L20" s="221"/>
      <c r="M20" s="221"/>
      <c r="N20" s="221"/>
      <c r="O20" s="221"/>
      <c r="P20" s="221"/>
      <c r="Q20" s="221"/>
    </row>
    <row r="21" spans="1:17" s="221" customFormat="1">
      <c r="A21" s="929">
        <v>46082</v>
      </c>
      <c r="B21" s="930">
        <f>K9</f>
        <v>416</v>
      </c>
      <c r="C21" s="898">
        <f t="shared" si="3"/>
        <v>22.352941176470591</v>
      </c>
      <c r="D21" s="323"/>
      <c r="E21" s="929">
        <v>46082</v>
      </c>
      <c r="F21" s="899">
        <f>K13</f>
        <v>714</v>
      </c>
      <c r="G21" s="898">
        <f t="shared" si="4"/>
        <v>17.82178217821782</v>
      </c>
    </row>
    <row r="22" spans="1:17" s="221" customFormat="1">
      <c r="A22" s="929">
        <v>46113</v>
      </c>
      <c r="B22" s="899">
        <f>J9</f>
        <v>397</v>
      </c>
      <c r="C22" s="898">
        <f t="shared" si="3"/>
        <v>-4.5673076923076916</v>
      </c>
      <c r="D22" s="323"/>
      <c r="E22" s="929">
        <v>46113</v>
      </c>
      <c r="F22" s="899">
        <f>J13</f>
        <v>637</v>
      </c>
      <c r="G22" s="898">
        <f t="shared" si="4"/>
        <v>-10.784313725490197</v>
      </c>
    </row>
    <row r="23" spans="1:17">
      <c r="A23" s="882">
        <v>46143</v>
      </c>
      <c r="B23" s="899">
        <f>I9</f>
        <v>507</v>
      </c>
      <c r="C23" s="898">
        <f t="shared" si="3"/>
        <v>27.70780856423174</v>
      </c>
      <c r="D23" s="137"/>
      <c r="E23" s="882">
        <v>46143</v>
      </c>
      <c r="F23" s="899">
        <f>I13</f>
        <v>531</v>
      </c>
      <c r="G23" s="898">
        <f t="shared" si="4"/>
        <v>-16.640502354788069</v>
      </c>
    </row>
    <row r="24" spans="1:17" s="340" customFormat="1">
      <c r="A24" s="882">
        <v>46174</v>
      </c>
      <c r="B24" s="899">
        <f>H9</f>
        <v>440</v>
      </c>
      <c r="C24" s="898">
        <f t="shared" si="3"/>
        <v>-13.214990138067062</v>
      </c>
      <c r="D24" s="323"/>
      <c r="E24" s="882">
        <v>46174</v>
      </c>
      <c r="F24" s="899">
        <f>H13</f>
        <v>401</v>
      </c>
      <c r="G24" s="898">
        <f t="shared" si="4"/>
        <v>-24.482109227871941</v>
      </c>
    </row>
    <row r="25" spans="1:17" s="221" customFormat="1">
      <c r="A25" s="882">
        <v>46204</v>
      </c>
      <c r="B25" s="1130">
        <f>G9</f>
        <v>450</v>
      </c>
      <c r="C25" s="1131">
        <f t="shared" si="3"/>
        <v>2.2727272727272729</v>
      </c>
      <c r="D25" s="323"/>
      <c r="E25" s="882">
        <v>46204</v>
      </c>
      <c r="F25" s="899">
        <f>G13</f>
        <v>501</v>
      </c>
      <c r="G25" s="898">
        <f t="shared" si="4"/>
        <v>24.937655860349128</v>
      </c>
    </row>
    <row r="26" spans="1:17">
      <c r="A26" s="882">
        <v>46235</v>
      </c>
      <c r="B26" s="1130">
        <f>F9</f>
        <v>455</v>
      </c>
      <c r="C26" s="1131">
        <f t="shared" si="3"/>
        <v>1.1111111111111112</v>
      </c>
      <c r="D26" s="137"/>
      <c r="E26" s="882">
        <v>46235</v>
      </c>
      <c r="F26" s="1130">
        <f>F13</f>
        <v>583</v>
      </c>
      <c r="G26" s="1131">
        <f t="shared" si="4"/>
        <v>16.367265469061877</v>
      </c>
    </row>
    <row r="27" spans="1:17">
      <c r="A27" s="882">
        <v>46266</v>
      </c>
      <c r="B27" s="899">
        <f>E9</f>
        <v>502</v>
      </c>
      <c r="C27" s="898">
        <f t="shared" si="3"/>
        <v>10.329670329670328</v>
      </c>
      <c r="D27" s="137"/>
      <c r="E27" s="882">
        <v>46266</v>
      </c>
      <c r="F27" s="899">
        <f>E13</f>
        <v>620</v>
      </c>
      <c r="G27" s="898">
        <f t="shared" si="4"/>
        <v>6.3464837049742702</v>
      </c>
    </row>
    <row r="28" spans="1:17">
      <c r="A28" s="882">
        <v>46296</v>
      </c>
      <c r="B28" s="558"/>
      <c r="C28" s="873">
        <f t="shared" si="3"/>
        <v>-100</v>
      </c>
      <c r="D28" s="137"/>
      <c r="E28" s="882">
        <v>46296</v>
      </c>
      <c r="F28" s="558"/>
      <c r="G28" s="873">
        <f t="shared" si="4"/>
        <v>-100</v>
      </c>
    </row>
    <row r="29" spans="1:17">
      <c r="A29" s="882">
        <v>46327</v>
      </c>
      <c r="B29" s="874"/>
      <c r="C29" s="873" t="e">
        <f t="shared" si="3"/>
        <v>#DIV/0!</v>
      </c>
      <c r="D29" s="137"/>
      <c r="E29" s="882">
        <v>46327</v>
      </c>
      <c r="F29" s="558"/>
      <c r="G29" s="873" t="e">
        <f t="shared" si="4"/>
        <v>#DIV/0!</v>
      </c>
    </row>
    <row r="30" spans="1:17" ht="15.75" thickBot="1">
      <c r="A30" s="883">
        <v>46357</v>
      </c>
      <c r="B30" s="559"/>
      <c r="C30" s="562" t="e">
        <f t="shared" si="3"/>
        <v>#DIV/0!</v>
      </c>
      <c r="D30" s="137"/>
      <c r="E30" s="883">
        <v>46357</v>
      </c>
      <c r="F30" s="558"/>
      <c r="G30" s="562" t="e">
        <f t="shared" si="4"/>
        <v>#DIV/0!</v>
      </c>
    </row>
    <row r="31" spans="1:17" ht="15.75" thickBot="1">
      <c r="A31" s="290" t="s">
        <v>8</v>
      </c>
      <c r="B31" s="293">
        <f>SUM(B19:B30)</f>
        <v>3906</v>
      </c>
      <c r="C31" s="138"/>
      <c r="D31" s="535"/>
      <c r="E31" s="350" t="s">
        <v>8</v>
      </c>
      <c r="F31" s="293">
        <f>SUM(F19:F30)</f>
        <v>5152</v>
      </c>
      <c r="G31" s="138"/>
    </row>
    <row r="32" spans="1:17" ht="15.75" thickBot="1">
      <c r="A32" s="289" t="s">
        <v>9</v>
      </c>
      <c r="B32" s="164">
        <f>AVERAGE(B19:B30)</f>
        <v>434</v>
      </c>
      <c r="C32" s="138"/>
      <c r="D32" s="535"/>
      <c r="E32" s="536" t="s">
        <v>9</v>
      </c>
      <c r="F32" s="164">
        <f>AVERAGE(F19:F30)</f>
        <v>572.44444444444446</v>
      </c>
      <c r="G32" s="138"/>
    </row>
    <row r="33" spans="1:18" s="596" customFormat="1" ht="15.75" thickBot="1">
      <c r="A33" s="1013"/>
      <c r="B33" s="1014"/>
      <c r="C33" s="1015"/>
      <c r="D33" s="1016"/>
      <c r="E33" s="1017"/>
      <c r="F33" s="1014"/>
      <c r="G33" s="1015"/>
    </row>
    <row r="34" spans="1:18" ht="17.25" customHeight="1" thickBot="1">
      <c r="A34" s="1207" t="s">
        <v>577</v>
      </c>
      <c r="B34" s="1208"/>
      <c r="C34" s="1208"/>
      <c r="D34" s="1208"/>
      <c r="E34" s="1208"/>
      <c r="F34" s="1208"/>
      <c r="G34" s="1208"/>
      <c r="H34" s="1209"/>
      <c r="I34" s="1023"/>
      <c r="J34" s="1210" t="s">
        <v>575</v>
      </c>
      <c r="K34" s="1211"/>
      <c r="L34" s="1211"/>
      <c r="M34" s="1211"/>
      <c r="N34" s="1211"/>
      <c r="O34" s="1211"/>
      <c r="P34" s="1211"/>
      <c r="Q34" s="1211"/>
      <c r="R34" s="1212"/>
    </row>
    <row r="35" spans="1:18" ht="93" customHeight="1" thickBot="1">
      <c r="A35" s="1022"/>
      <c r="B35" s="1018" t="s">
        <v>429</v>
      </c>
      <c r="C35" s="1019" t="s">
        <v>430</v>
      </c>
      <c r="D35" s="1019" t="s">
        <v>431</v>
      </c>
      <c r="E35" s="1019" t="s">
        <v>432</v>
      </c>
      <c r="F35" s="1019" t="s">
        <v>433</v>
      </c>
      <c r="G35" s="1020" t="s">
        <v>434</v>
      </c>
      <c r="H35" s="1021" t="s">
        <v>19</v>
      </c>
      <c r="J35" s="1201"/>
      <c r="K35" s="1202"/>
      <c r="L35" s="1018" t="s">
        <v>429</v>
      </c>
      <c r="M35" s="1019" t="s">
        <v>430</v>
      </c>
      <c r="N35" s="1019" t="s">
        <v>431</v>
      </c>
      <c r="O35" s="1019" t="s">
        <v>432</v>
      </c>
      <c r="P35" s="1019" t="s">
        <v>433</v>
      </c>
      <c r="Q35" s="1020" t="s">
        <v>434</v>
      </c>
      <c r="R35" s="1021" t="s">
        <v>19</v>
      </c>
    </row>
    <row r="36" spans="1:18" ht="27" customHeight="1" thickBot="1">
      <c r="A36" s="286" t="s">
        <v>423</v>
      </c>
      <c r="B36" s="139"/>
      <c r="C36" s="140"/>
      <c r="D36" s="140"/>
      <c r="E36" s="140"/>
      <c r="F36" s="140"/>
      <c r="G36" s="140"/>
      <c r="H36" s="420"/>
      <c r="J36" s="1193" t="s">
        <v>423</v>
      </c>
      <c r="K36" s="1194"/>
      <c r="L36" s="139"/>
      <c r="M36" s="140"/>
      <c r="N36" s="140"/>
      <c r="O36" s="140"/>
      <c r="P36" s="140"/>
      <c r="Q36" s="140"/>
      <c r="R36" s="420"/>
    </row>
    <row r="37" spans="1:18">
      <c r="A37" s="285">
        <v>46023</v>
      </c>
      <c r="B37" s="141">
        <v>31</v>
      </c>
      <c r="C37" s="142">
        <v>9</v>
      </c>
      <c r="D37" s="142">
        <v>113</v>
      </c>
      <c r="E37" s="142">
        <v>13</v>
      </c>
      <c r="F37" s="142">
        <v>82</v>
      </c>
      <c r="G37" s="143">
        <v>42</v>
      </c>
      <c r="H37" s="421">
        <f t="shared" ref="H37:H48" si="5">SUM(B37:G37)</f>
        <v>290</v>
      </c>
      <c r="J37" s="1195">
        <v>46023</v>
      </c>
      <c r="K37" s="1196"/>
      <c r="L37" s="1003"/>
      <c r="M37" s="1004"/>
      <c r="N37" s="1004"/>
      <c r="O37" s="1004"/>
      <c r="P37" s="1004"/>
      <c r="Q37" s="1005"/>
      <c r="R37" s="1006"/>
    </row>
    <row r="38" spans="1:18">
      <c r="A38" s="285">
        <v>46054</v>
      </c>
      <c r="B38" s="144">
        <v>20</v>
      </c>
      <c r="C38" s="145">
        <v>11</v>
      </c>
      <c r="D38" s="145">
        <v>90</v>
      </c>
      <c r="E38" s="145">
        <v>11</v>
      </c>
      <c r="F38" s="145">
        <v>47</v>
      </c>
      <c r="G38" s="146">
        <v>68</v>
      </c>
      <c r="H38" s="422">
        <f t="shared" si="5"/>
        <v>247</v>
      </c>
      <c r="J38" s="1197">
        <v>46054</v>
      </c>
      <c r="K38" s="1198"/>
      <c r="L38" s="1003"/>
      <c r="M38" s="1004"/>
      <c r="N38" s="1004"/>
      <c r="O38" s="1004"/>
      <c r="P38" s="1004"/>
      <c r="Q38" s="1005"/>
      <c r="R38" s="1007"/>
    </row>
    <row r="39" spans="1:18">
      <c r="A39" s="285">
        <v>46082</v>
      </c>
      <c r="B39" s="144">
        <v>39</v>
      </c>
      <c r="C39" s="145">
        <v>13</v>
      </c>
      <c r="D39" s="145">
        <v>117</v>
      </c>
      <c r="E39" s="145">
        <v>16</v>
      </c>
      <c r="F39" s="145">
        <v>59</v>
      </c>
      <c r="G39" s="146">
        <v>84</v>
      </c>
      <c r="H39" s="422">
        <f t="shared" si="5"/>
        <v>328</v>
      </c>
      <c r="J39" s="1197">
        <v>46082</v>
      </c>
      <c r="K39" s="1198"/>
      <c r="L39" s="995">
        <v>0</v>
      </c>
      <c r="M39" s="990">
        <v>0</v>
      </c>
      <c r="N39" s="990">
        <v>0</v>
      </c>
      <c r="O39" s="990">
        <v>0</v>
      </c>
      <c r="P39" s="990">
        <v>0</v>
      </c>
      <c r="Q39" s="997">
        <v>0</v>
      </c>
      <c r="R39" s="999">
        <f t="shared" ref="R39:R48" si="6">SUM(L39:Q39)</f>
        <v>0</v>
      </c>
    </row>
    <row r="40" spans="1:18">
      <c r="A40" s="285">
        <v>46113</v>
      </c>
      <c r="B40" s="144">
        <v>33</v>
      </c>
      <c r="C40" s="145">
        <v>3</v>
      </c>
      <c r="D40" s="145">
        <v>131</v>
      </c>
      <c r="E40" s="145">
        <v>11</v>
      </c>
      <c r="F40" s="145">
        <v>54</v>
      </c>
      <c r="G40" s="146">
        <v>61</v>
      </c>
      <c r="H40" s="422">
        <f>SUM(B40:G40)</f>
        <v>293</v>
      </c>
      <c r="J40" s="1197">
        <v>46113</v>
      </c>
      <c r="K40" s="1198"/>
      <c r="L40" s="987">
        <v>0</v>
      </c>
      <c r="M40" s="988">
        <v>0</v>
      </c>
      <c r="N40" s="988">
        <v>0</v>
      </c>
      <c r="O40" s="988">
        <v>0</v>
      </c>
      <c r="P40" s="988">
        <v>0</v>
      </c>
      <c r="Q40" s="989">
        <v>0</v>
      </c>
      <c r="R40" s="999">
        <f t="shared" si="6"/>
        <v>0</v>
      </c>
    </row>
    <row r="41" spans="1:18">
      <c r="A41" s="285">
        <v>46143</v>
      </c>
      <c r="B41" s="144">
        <v>32</v>
      </c>
      <c r="C41" s="145">
        <v>10</v>
      </c>
      <c r="D41" s="145">
        <v>158</v>
      </c>
      <c r="E41" s="145">
        <v>10</v>
      </c>
      <c r="F41" s="145">
        <v>60</v>
      </c>
      <c r="G41" s="146">
        <v>99</v>
      </c>
      <c r="H41" s="422">
        <f t="shared" si="5"/>
        <v>369</v>
      </c>
      <c r="J41" s="1197">
        <v>46143</v>
      </c>
      <c r="K41" s="1198"/>
      <c r="L41" s="144">
        <v>0</v>
      </c>
      <c r="M41" s="145">
        <v>0</v>
      </c>
      <c r="N41" s="145">
        <v>0</v>
      </c>
      <c r="O41" s="145">
        <v>0</v>
      </c>
      <c r="P41" s="145">
        <v>0</v>
      </c>
      <c r="Q41" s="146">
        <v>0</v>
      </c>
      <c r="R41" s="999">
        <f t="shared" si="6"/>
        <v>0</v>
      </c>
    </row>
    <row r="42" spans="1:18">
      <c r="A42" s="285">
        <v>46174</v>
      </c>
      <c r="B42" s="144">
        <v>34</v>
      </c>
      <c r="C42" s="145">
        <v>3</v>
      </c>
      <c r="D42" s="145">
        <v>128</v>
      </c>
      <c r="E42" s="145">
        <v>6</v>
      </c>
      <c r="F42" s="145">
        <v>57</v>
      </c>
      <c r="G42" s="146">
        <v>79</v>
      </c>
      <c r="H42" s="422">
        <f t="shared" si="5"/>
        <v>307</v>
      </c>
      <c r="J42" s="1197">
        <v>46174</v>
      </c>
      <c r="K42" s="1198"/>
      <c r="L42" s="144">
        <v>0</v>
      </c>
      <c r="M42" s="145">
        <v>0</v>
      </c>
      <c r="N42" s="145">
        <v>0</v>
      </c>
      <c r="O42" s="145">
        <v>0</v>
      </c>
      <c r="P42" s="145">
        <v>0</v>
      </c>
      <c r="Q42" s="146">
        <v>0</v>
      </c>
      <c r="R42" s="999">
        <f t="shared" si="6"/>
        <v>0</v>
      </c>
    </row>
    <row r="43" spans="1:18">
      <c r="A43" s="285">
        <v>46204</v>
      </c>
      <c r="B43" s="144">
        <v>25</v>
      </c>
      <c r="C43" s="145">
        <v>2</v>
      </c>
      <c r="D43" s="145">
        <v>132</v>
      </c>
      <c r="E43" s="145">
        <v>10</v>
      </c>
      <c r="F43" s="145">
        <v>46</v>
      </c>
      <c r="G43" s="146">
        <v>78</v>
      </c>
      <c r="H43" s="422">
        <f t="shared" si="5"/>
        <v>293</v>
      </c>
      <c r="J43" s="1197">
        <v>46204</v>
      </c>
      <c r="K43" s="1198"/>
      <c r="L43" s="144">
        <v>0</v>
      </c>
      <c r="M43" s="145">
        <v>0</v>
      </c>
      <c r="N43" s="145">
        <v>0</v>
      </c>
      <c r="O43" s="145">
        <v>0</v>
      </c>
      <c r="P43" s="145">
        <v>0</v>
      </c>
      <c r="Q43" s="146">
        <v>0</v>
      </c>
      <c r="R43" s="999">
        <f t="shared" si="6"/>
        <v>0</v>
      </c>
    </row>
    <row r="44" spans="1:18">
      <c r="A44" s="285">
        <v>46235</v>
      </c>
      <c r="B44" s="144">
        <v>32</v>
      </c>
      <c r="C44" s="145">
        <v>10</v>
      </c>
      <c r="D44" s="145">
        <v>142</v>
      </c>
      <c r="E44" s="145">
        <v>7</v>
      </c>
      <c r="F44" s="145">
        <v>45</v>
      </c>
      <c r="G44" s="146">
        <v>66</v>
      </c>
      <c r="H44" s="422">
        <f t="shared" si="5"/>
        <v>302</v>
      </c>
      <c r="J44" s="1197">
        <v>46235</v>
      </c>
      <c r="K44" s="1198"/>
      <c r="L44" s="144">
        <v>0</v>
      </c>
      <c r="M44" s="145">
        <v>0</v>
      </c>
      <c r="N44" s="145">
        <v>0</v>
      </c>
      <c r="O44" s="145">
        <v>0</v>
      </c>
      <c r="P44" s="145">
        <v>0</v>
      </c>
      <c r="Q44" s="146">
        <v>0</v>
      </c>
      <c r="R44" s="999">
        <f t="shared" si="6"/>
        <v>0</v>
      </c>
    </row>
    <row r="45" spans="1:18">
      <c r="A45" s="285">
        <v>46266</v>
      </c>
      <c r="B45" s="144">
        <v>31</v>
      </c>
      <c r="C45" s="145">
        <v>5</v>
      </c>
      <c r="D45" s="145">
        <v>178</v>
      </c>
      <c r="E45" s="145">
        <v>10</v>
      </c>
      <c r="F45" s="145">
        <v>44</v>
      </c>
      <c r="G45" s="146">
        <v>69</v>
      </c>
      <c r="H45" s="422">
        <f t="shared" si="5"/>
        <v>337</v>
      </c>
      <c r="J45" s="1197">
        <v>46266</v>
      </c>
      <c r="K45" s="1198"/>
      <c r="L45" s="144">
        <v>0</v>
      </c>
      <c r="M45" s="145">
        <v>0</v>
      </c>
      <c r="N45" s="145">
        <v>0</v>
      </c>
      <c r="O45" s="145">
        <v>0</v>
      </c>
      <c r="P45" s="145">
        <v>0</v>
      </c>
      <c r="Q45" s="146">
        <v>0</v>
      </c>
      <c r="R45" s="999">
        <f t="shared" si="6"/>
        <v>0</v>
      </c>
    </row>
    <row r="46" spans="1:18">
      <c r="A46" s="285">
        <v>46296</v>
      </c>
      <c r="B46" s="144"/>
      <c r="C46" s="145"/>
      <c r="D46" s="145"/>
      <c r="E46" s="145"/>
      <c r="F46" s="145"/>
      <c r="G46" s="146"/>
      <c r="H46" s="422">
        <f t="shared" si="5"/>
        <v>0</v>
      </c>
      <c r="J46" s="1197">
        <v>46296</v>
      </c>
      <c r="K46" s="1198"/>
      <c r="L46" s="144"/>
      <c r="M46" s="145"/>
      <c r="N46" s="145"/>
      <c r="O46" s="145"/>
      <c r="P46" s="145"/>
      <c r="Q46" s="146"/>
      <c r="R46" s="999">
        <f t="shared" si="6"/>
        <v>0</v>
      </c>
    </row>
    <row r="47" spans="1:18">
      <c r="A47" s="285">
        <v>46327</v>
      </c>
      <c r="B47" s="144"/>
      <c r="C47" s="145"/>
      <c r="D47" s="145"/>
      <c r="E47" s="145"/>
      <c r="F47" s="145"/>
      <c r="G47" s="146"/>
      <c r="H47" s="422">
        <f t="shared" si="5"/>
        <v>0</v>
      </c>
      <c r="J47" s="1197">
        <v>46327</v>
      </c>
      <c r="K47" s="1198"/>
      <c r="L47" s="144"/>
      <c r="M47" s="145"/>
      <c r="N47" s="145"/>
      <c r="O47" s="145"/>
      <c r="P47" s="145"/>
      <c r="Q47" s="146"/>
      <c r="R47" s="999">
        <f t="shared" si="6"/>
        <v>0</v>
      </c>
    </row>
    <row r="48" spans="1:18" ht="15.75" thickBot="1">
      <c r="A48" s="285">
        <v>46357</v>
      </c>
      <c r="B48" s="147"/>
      <c r="C48" s="148"/>
      <c r="D48" s="148"/>
      <c r="E48" s="148"/>
      <c r="F48" s="148"/>
      <c r="G48" s="149"/>
      <c r="H48" s="435">
        <f t="shared" si="5"/>
        <v>0</v>
      </c>
      <c r="J48" s="1199">
        <v>46357</v>
      </c>
      <c r="K48" s="1200"/>
      <c r="L48" s="147"/>
      <c r="M48" s="148"/>
      <c r="N48" s="148"/>
      <c r="O48" s="148"/>
      <c r="P48" s="148"/>
      <c r="Q48" s="149"/>
      <c r="R48" s="998">
        <f t="shared" si="6"/>
        <v>0</v>
      </c>
    </row>
    <row r="49" spans="1:18" ht="39.75" customHeight="1" thickBot="1">
      <c r="A49" s="361" t="s">
        <v>435</v>
      </c>
      <c r="B49" s="1101">
        <f t="shared" ref="B49:H49" si="7">SUM(B37:B48)</f>
        <v>277</v>
      </c>
      <c r="C49" s="1102">
        <f t="shared" si="7"/>
        <v>66</v>
      </c>
      <c r="D49" s="1102">
        <f t="shared" si="7"/>
        <v>1189</v>
      </c>
      <c r="E49" s="1102">
        <f t="shared" si="7"/>
        <v>94</v>
      </c>
      <c r="F49" s="1102">
        <f t="shared" si="7"/>
        <v>494</v>
      </c>
      <c r="G49" s="1102">
        <f t="shared" si="7"/>
        <v>646</v>
      </c>
      <c r="H49" s="1098">
        <f t="shared" si="7"/>
        <v>2766</v>
      </c>
      <c r="I49" s="1103"/>
      <c r="J49" s="1203" t="s">
        <v>435</v>
      </c>
      <c r="K49" s="1204"/>
      <c r="L49" s="1101">
        <f t="shared" ref="L49:R49" si="8">SUM(L37:L48)</f>
        <v>0</v>
      </c>
      <c r="M49" s="1102">
        <f t="shared" si="8"/>
        <v>0</v>
      </c>
      <c r="N49" s="1102">
        <f t="shared" si="8"/>
        <v>0</v>
      </c>
      <c r="O49" s="1102">
        <f t="shared" si="8"/>
        <v>0</v>
      </c>
      <c r="P49" s="1102">
        <f t="shared" si="8"/>
        <v>0</v>
      </c>
      <c r="Q49" s="1102">
        <f t="shared" si="8"/>
        <v>0</v>
      </c>
      <c r="R49" s="1098">
        <f t="shared" si="8"/>
        <v>0</v>
      </c>
    </row>
    <row r="50" spans="1:18" ht="15.75" thickBot="1">
      <c r="A50" s="140"/>
      <c r="B50" s="150"/>
      <c r="C50" s="150"/>
      <c r="D50" s="150"/>
      <c r="E50" s="150"/>
      <c r="F50" s="150"/>
      <c r="G50" s="150"/>
      <c r="H50" s="150"/>
      <c r="J50" s="1205"/>
      <c r="K50" s="1206"/>
      <c r="L50" s="986"/>
      <c r="M50" s="150"/>
      <c r="N50" s="150"/>
      <c r="O50" s="150"/>
      <c r="P50" s="150"/>
      <c r="Q50" s="150"/>
      <c r="R50" s="150"/>
    </row>
    <row r="51" spans="1:18" ht="27" customHeight="1" thickBot="1">
      <c r="A51" s="286" t="s">
        <v>422</v>
      </c>
      <c r="B51" s="151"/>
      <c r="C51" s="152"/>
      <c r="D51" s="152"/>
      <c r="E51" s="152"/>
      <c r="F51" s="152"/>
      <c r="G51" s="152"/>
      <c r="H51" s="423"/>
      <c r="J51" s="1193" t="s">
        <v>422</v>
      </c>
      <c r="K51" s="1194"/>
      <c r="L51" s="151"/>
      <c r="M51" s="152"/>
      <c r="N51" s="152"/>
      <c r="O51" s="152"/>
      <c r="P51" s="152"/>
      <c r="Q51" s="152"/>
      <c r="R51" s="423"/>
    </row>
    <row r="52" spans="1:18">
      <c r="A52" s="285">
        <v>46023</v>
      </c>
      <c r="B52" s="153">
        <v>6</v>
      </c>
      <c r="C52" s="154">
        <v>15</v>
      </c>
      <c r="D52" s="154">
        <v>44</v>
      </c>
      <c r="E52" s="154">
        <v>1</v>
      </c>
      <c r="F52" s="154">
        <v>15</v>
      </c>
      <c r="G52" s="155">
        <v>28</v>
      </c>
      <c r="H52" s="424">
        <f t="shared" ref="H52:H63" si="9">SUM(B52:G52)</f>
        <v>109</v>
      </c>
      <c r="J52" s="1195">
        <v>46023</v>
      </c>
      <c r="K52" s="1196"/>
      <c r="L52" s="1008"/>
      <c r="M52" s="1009"/>
      <c r="N52" s="1009"/>
      <c r="O52" s="1009"/>
      <c r="P52" s="1009"/>
      <c r="Q52" s="1010"/>
      <c r="R52" s="1011"/>
    </row>
    <row r="53" spans="1:18">
      <c r="A53" s="285">
        <v>46054</v>
      </c>
      <c r="B53" s="156">
        <v>4</v>
      </c>
      <c r="C53" s="157">
        <v>12</v>
      </c>
      <c r="D53" s="157">
        <v>36</v>
      </c>
      <c r="E53" s="157">
        <v>1</v>
      </c>
      <c r="F53" s="157">
        <v>14</v>
      </c>
      <c r="G53" s="158">
        <v>26</v>
      </c>
      <c r="H53" s="425">
        <f t="shared" si="9"/>
        <v>93</v>
      </c>
      <c r="J53" s="1197">
        <v>46054</v>
      </c>
      <c r="K53" s="1198"/>
      <c r="L53" s="1008"/>
      <c r="M53" s="1009"/>
      <c r="N53" s="1009"/>
      <c r="O53" s="1009"/>
      <c r="P53" s="1009"/>
      <c r="Q53" s="1010"/>
      <c r="R53" s="1012"/>
    </row>
    <row r="54" spans="1:18">
      <c r="A54" s="285">
        <v>46082</v>
      </c>
      <c r="B54" s="156">
        <v>5</v>
      </c>
      <c r="C54" s="157">
        <v>14</v>
      </c>
      <c r="D54" s="157">
        <v>30</v>
      </c>
      <c r="E54" s="157">
        <v>2</v>
      </c>
      <c r="F54" s="157">
        <v>12</v>
      </c>
      <c r="G54" s="158">
        <v>25</v>
      </c>
      <c r="H54" s="425">
        <f t="shared" si="9"/>
        <v>88</v>
      </c>
      <c r="J54" s="1197">
        <v>46082</v>
      </c>
      <c r="K54" s="1198"/>
      <c r="L54" s="996">
        <v>0</v>
      </c>
      <c r="M54" s="994">
        <v>0</v>
      </c>
      <c r="N54" s="994">
        <v>0</v>
      </c>
      <c r="O54" s="994">
        <v>0</v>
      </c>
      <c r="P54" s="994">
        <v>0</v>
      </c>
      <c r="Q54" s="1000">
        <v>0</v>
      </c>
      <c r="R54" s="1001">
        <f t="shared" ref="R54:R63" si="10">SUM(L54:Q54)</f>
        <v>0</v>
      </c>
    </row>
    <row r="55" spans="1:18">
      <c r="A55" s="285">
        <v>46113</v>
      </c>
      <c r="B55" s="156">
        <v>12</v>
      </c>
      <c r="C55" s="157">
        <v>8</v>
      </c>
      <c r="D55" s="157">
        <v>35</v>
      </c>
      <c r="E55" s="157">
        <v>0</v>
      </c>
      <c r="F55" s="157">
        <v>23</v>
      </c>
      <c r="G55" s="158">
        <v>26</v>
      </c>
      <c r="H55" s="425">
        <f t="shared" si="9"/>
        <v>104</v>
      </c>
      <c r="J55" s="1197">
        <v>46113</v>
      </c>
      <c r="K55" s="1198"/>
      <c r="L55" s="991">
        <v>0</v>
      </c>
      <c r="M55" s="992">
        <v>0</v>
      </c>
      <c r="N55" s="992">
        <v>0</v>
      </c>
      <c r="O55" s="992">
        <v>0</v>
      </c>
      <c r="P55" s="992">
        <v>0</v>
      </c>
      <c r="Q55" s="993">
        <v>0</v>
      </c>
      <c r="R55" s="1001">
        <f t="shared" si="10"/>
        <v>0</v>
      </c>
    </row>
    <row r="56" spans="1:18">
      <c r="A56" s="285">
        <v>46143</v>
      </c>
      <c r="B56" s="156">
        <v>2</v>
      </c>
      <c r="C56" s="157">
        <v>5</v>
      </c>
      <c r="D56" s="157">
        <v>49</v>
      </c>
      <c r="E56" s="157">
        <v>1</v>
      </c>
      <c r="F56" s="157">
        <v>29</v>
      </c>
      <c r="G56" s="158">
        <v>52</v>
      </c>
      <c r="H56" s="425">
        <f t="shared" si="9"/>
        <v>138</v>
      </c>
      <c r="J56" s="1197">
        <v>46143</v>
      </c>
      <c r="K56" s="1198"/>
      <c r="L56" s="156">
        <v>0</v>
      </c>
      <c r="M56" s="157">
        <v>0</v>
      </c>
      <c r="N56" s="157">
        <v>0</v>
      </c>
      <c r="O56" s="157">
        <v>0</v>
      </c>
      <c r="P56" s="157">
        <v>0</v>
      </c>
      <c r="Q56" s="158">
        <v>0</v>
      </c>
      <c r="R56" s="1001">
        <f t="shared" si="10"/>
        <v>0</v>
      </c>
    </row>
    <row r="57" spans="1:18">
      <c r="A57" s="285">
        <v>46174</v>
      </c>
      <c r="B57" s="156">
        <v>6</v>
      </c>
      <c r="C57" s="157">
        <v>15</v>
      </c>
      <c r="D57" s="157">
        <v>38</v>
      </c>
      <c r="E57" s="157">
        <v>1</v>
      </c>
      <c r="F57" s="157">
        <v>17</v>
      </c>
      <c r="G57" s="158">
        <v>56</v>
      </c>
      <c r="H57" s="425">
        <f t="shared" si="9"/>
        <v>133</v>
      </c>
      <c r="J57" s="1197">
        <v>46174</v>
      </c>
      <c r="K57" s="1198"/>
      <c r="L57" s="156">
        <v>0</v>
      </c>
      <c r="M57" s="157">
        <v>0</v>
      </c>
      <c r="N57" s="157">
        <v>0</v>
      </c>
      <c r="O57" s="157">
        <v>0</v>
      </c>
      <c r="P57" s="157">
        <v>0</v>
      </c>
      <c r="Q57" s="158">
        <v>0</v>
      </c>
      <c r="R57" s="1001">
        <f t="shared" si="10"/>
        <v>0</v>
      </c>
    </row>
    <row r="58" spans="1:18">
      <c r="A58" s="285">
        <v>46204</v>
      </c>
      <c r="B58" s="156">
        <v>8</v>
      </c>
      <c r="C58" s="157">
        <v>11</v>
      </c>
      <c r="D58" s="157">
        <v>42</v>
      </c>
      <c r="E58" s="157">
        <v>2</v>
      </c>
      <c r="F58" s="157">
        <v>29</v>
      </c>
      <c r="G58" s="158">
        <v>65</v>
      </c>
      <c r="H58" s="425">
        <f t="shared" si="9"/>
        <v>157</v>
      </c>
      <c r="J58" s="1197">
        <v>46204</v>
      </c>
      <c r="K58" s="1198"/>
      <c r="L58" s="156">
        <v>0</v>
      </c>
      <c r="M58" s="157">
        <v>0</v>
      </c>
      <c r="N58" s="157">
        <v>0</v>
      </c>
      <c r="O58" s="157">
        <v>0</v>
      </c>
      <c r="P58" s="157">
        <v>0</v>
      </c>
      <c r="Q58" s="158">
        <v>0</v>
      </c>
      <c r="R58" s="1001">
        <f t="shared" si="10"/>
        <v>0</v>
      </c>
    </row>
    <row r="59" spans="1:18">
      <c r="A59" s="285">
        <v>46235</v>
      </c>
      <c r="B59" s="156">
        <v>13</v>
      </c>
      <c r="C59" s="157">
        <v>13</v>
      </c>
      <c r="D59" s="157">
        <v>37</v>
      </c>
      <c r="E59" s="157">
        <v>0</v>
      </c>
      <c r="F59" s="157">
        <v>18</v>
      </c>
      <c r="G59" s="158">
        <v>72</v>
      </c>
      <c r="H59" s="425">
        <f t="shared" si="9"/>
        <v>153</v>
      </c>
      <c r="J59" s="1197">
        <v>46235</v>
      </c>
      <c r="K59" s="1198"/>
      <c r="L59" s="156">
        <v>0</v>
      </c>
      <c r="M59" s="157">
        <v>0</v>
      </c>
      <c r="N59" s="157">
        <v>0</v>
      </c>
      <c r="O59" s="157">
        <v>0</v>
      </c>
      <c r="P59" s="157">
        <v>0</v>
      </c>
      <c r="Q59" s="158">
        <v>0</v>
      </c>
      <c r="R59" s="1001">
        <f t="shared" si="10"/>
        <v>0</v>
      </c>
    </row>
    <row r="60" spans="1:18">
      <c r="A60" s="285">
        <v>46266</v>
      </c>
      <c r="B60" s="156">
        <v>12</v>
      </c>
      <c r="C60" s="157">
        <v>9</v>
      </c>
      <c r="D60" s="157">
        <v>50</v>
      </c>
      <c r="E60" s="157">
        <v>1</v>
      </c>
      <c r="F60" s="157">
        <v>24</v>
      </c>
      <c r="G60" s="158">
        <v>69</v>
      </c>
      <c r="H60" s="425">
        <f t="shared" si="9"/>
        <v>165</v>
      </c>
      <c r="J60" s="1197">
        <v>46266</v>
      </c>
      <c r="K60" s="1198"/>
      <c r="L60" s="156">
        <v>0</v>
      </c>
      <c r="M60" s="157">
        <v>0</v>
      </c>
      <c r="N60" s="157">
        <v>0</v>
      </c>
      <c r="O60" s="157">
        <v>0</v>
      </c>
      <c r="P60" s="157">
        <v>0</v>
      </c>
      <c r="Q60" s="158">
        <v>0</v>
      </c>
      <c r="R60" s="1001">
        <f t="shared" si="10"/>
        <v>0</v>
      </c>
    </row>
    <row r="61" spans="1:18">
      <c r="A61" s="285">
        <v>46296</v>
      </c>
      <c r="B61" s="156"/>
      <c r="C61" s="157"/>
      <c r="D61" s="157"/>
      <c r="E61" s="157"/>
      <c r="F61" s="157"/>
      <c r="G61" s="158"/>
      <c r="H61" s="425">
        <f t="shared" si="9"/>
        <v>0</v>
      </c>
      <c r="J61" s="1197">
        <v>46296</v>
      </c>
      <c r="K61" s="1198"/>
      <c r="L61" s="156"/>
      <c r="M61" s="157"/>
      <c r="N61" s="157"/>
      <c r="O61" s="157"/>
      <c r="P61" s="157"/>
      <c r="Q61" s="158"/>
      <c r="R61" s="1001">
        <f t="shared" si="10"/>
        <v>0</v>
      </c>
    </row>
    <row r="62" spans="1:18">
      <c r="A62" s="285">
        <v>46327</v>
      </c>
      <c r="B62" s="156"/>
      <c r="C62" s="157"/>
      <c r="D62" s="157"/>
      <c r="E62" s="157"/>
      <c r="F62" s="157"/>
      <c r="G62" s="158"/>
      <c r="H62" s="425">
        <f t="shared" si="9"/>
        <v>0</v>
      </c>
      <c r="J62" s="1197">
        <v>46327</v>
      </c>
      <c r="K62" s="1198"/>
      <c r="L62" s="156"/>
      <c r="M62" s="157"/>
      <c r="N62" s="157"/>
      <c r="O62" s="157"/>
      <c r="P62" s="157"/>
      <c r="Q62" s="158"/>
      <c r="R62" s="1001">
        <f t="shared" si="10"/>
        <v>0</v>
      </c>
    </row>
    <row r="63" spans="1:18" ht="15.75" thickBot="1">
      <c r="A63" s="285">
        <v>46357</v>
      </c>
      <c r="B63" s="159"/>
      <c r="C63" s="160"/>
      <c r="D63" s="160"/>
      <c r="E63" s="160"/>
      <c r="F63" s="160"/>
      <c r="G63" s="161"/>
      <c r="H63" s="426">
        <f t="shared" si="9"/>
        <v>0</v>
      </c>
      <c r="J63" s="1199">
        <v>46357</v>
      </c>
      <c r="K63" s="1200"/>
      <c r="L63" s="159"/>
      <c r="M63" s="160"/>
      <c r="N63" s="160"/>
      <c r="O63" s="160"/>
      <c r="P63" s="160"/>
      <c r="Q63" s="161"/>
      <c r="R63" s="1002">
        <f t="shared" si="10"/>
        <v>0</v>
      </c>
    </row>
    <row r="64" spans="1:18" ht="39" customHeight="1" thickBot="1">
      <c r="A64" s="361" t="s">
        <v>436</v>
      </c>
      <c r="B64" s="1092">
        <f t="shared" ref="B64:H64" si="11">SUM(B52:B63)</f>
        <v>68</v>
      </c>
      <c r="C64" s="1092">
        <f t="shared" si="11"/>
        <v>102</v>
      </c>
      <c r="D64" s="1092">
        <f t="shared" si="11"/>
        <v>361</v>
      </c>
      <c r="E64" s="1092">
        <f t="shared" si="11"/>
        <v>9</v>
      </c>
      <c r="F64" s="1092">
        <f t="shared" si="11"/>
        <v>181</v>
      </c>
      <c r="G64" s="1093">
        <f t="shared" si="11"/>
        <v>419</v>
      </c>
      <c r="H64" s="1094">
        <f t="shared" si="11"/>
        <v>1140</v>
      </c>
      <c r="J64" s="1203" t="s">
        <v>436</v>
      </c>
      <c r="K64" s="1204"/>
      <c r="L64" s="1092">
        <f t="shared" ref="L64:R64" si="12">SUM(L52:L63)</f>
        <v>0</v>
      </c>
      <c r="M64" s="1092">
        <f t="shared" si="12"/>
        <v>0</v>
      </c>
      <c r="N64" s="1092">
        <f t="shared" si="12"/>
        <v>0</v>
      </c>
      <c r="O64" s="1092">
        <f t="shared" si="12"/>
        <v>0</v>
      </c>
      <c r="P64" s="1092">
        <f t="shared" si="12"/>
        <v>0</v>
      </c>
      <c r="Q64" s="1093">
        <f t="shared" si="12"/>
        <v>0</v>
      </c>
      <c r="R64" s="1098">
        <f t="shared" si="12"/>
        <v>0</v>
      </c>
    </row>
    <row r="65" spans="1:18" ht="15.75" thickBot="1">
      <c r="A65" s="1095"/>
      <c r="B65" s="1095"/>
      <c r="C65" s="1095"/>
      <c r="D65" s="1095"/>
      <c r="E65" s="1095"/>
      <c r="F65" s="1095"/>
      <c r="G65" s="1095"/>
      <c r="H65" s="1095"/>
      <c r="J65" s="1213"/>
      <c r="K65" s="1214"/>
      <c r="L65" s="1099"/>
      <c r="M65" s="1095"/>
      <c r="N65" s="1095"/>
      <c r="O65" s="1095"/>
      <c r="P65" s="1095"/>
      <c r="Q65" s="1095"/>
      <c r="R65" s="1095"/>
    </row>
    <row r="66" spans="1:18" ht="26.25" customHeight="1" thickBot="1">
      <c r="A66" s="162" t="s">
        <v>19</v>
      </c>
      <c r="B66" s="1096">
        <f t="shared" ref="B66:H66" si="13">B49+B64</f>
        <v>345</v>
      </c>
      <c r="C66" s="1096">
        <f t="shared" si="13"/>
        <v>168</v>
      </c>
      <c r="D66" s="1096">
        <f t="shared" si="13"/>
        <v>1550</v>
      </c>
      <c r="E66" s="1096">
        <f t="shared" si="13"/>
        <v>103</v>
      </c>
      <c r="F66" s="1096">
        <f t="shared" si="13"/>
        <v>675</v>
      </c>
      <c r="G66" s="1096">
        <f t="shared" si="13"/>
        <v>1065</v>
      </c>
      <c r="H66" s="1097">
        <f t="shared" si="13"/>
        <v>3906</v>
      </c>
      <c r="J66" s="1215" t="s">
        <v>19</v>
      </c>
      <c r="K66" s="1216"/>
      <c r="L66" s="1100">
        <f t="shared" ref="L66:R66" si="14">L49+L64</f>
        <v>0</v>
      </c>
      <c r="M66" s="1096">
        <f t="shared" si="14"/>
        <v>0</v>
      </c>
      <c r="N66" s="1096">
        <f t="shared" si="14"/>
        <v>0</v>
      </c>
      <c r="O66" s="1096">
        <f t="shared" si="14"/>
        <v>0</v>
      </c>
      <c r="P66" s="1096">
        <f t="shared" si="14"/>
        <v>0</v>
      </c>
      <c r="Q66" s="1096">
        <f t="shared" si="14"/>
        <v>0</v>
      </c>
      <c r="R66" s="1097">
        <f t="shared" si="14"/>
        <v>0</v>
      </c>
    </row>
    <row r="68" spans="1:18" ht="90" customHeight="1">
      <c r="A68" s="1192" t="s">
        <v>437</v>
      </c>
      <c r="B68" s="1192"/>
      <c r="C68" s="1192"/>
      <c r="D68" s="1192"/>
      <c r="E68" s="1192"/>
      <c r="F68" s="1192"/>
      <c r="G68" s="1192"/>
      <c r="H68" s="1192"/>
    </row>
    <row r="70" spans="1:18" ht="87.75" customHeight="1">
      <c r="A70" s="1192" t="s">
        <v>576</v>
      </c>
      <c r="B70" s="1192"/>
      <c r="C70" s="1192"/>
      <c r="D70" s="1192"/>
      <c r="E70" s="1192"/>
      <c r="F70" s="1192"/>
      <c r="G70" s="1192"/>
      <c r="H70" s="1192"/>
    </row>
  </sheetData>
  <mergeCells count="38">
    <mergeCell ref="A34:H34"/>
    <mergeCell ref="J34:R34"/>
    <mergeCell ref="J64:K64"/>
    <mergeCell ref="J65:K65"/>
    <mergeCell ref="J66:K66"/>
    <mergeCell ref="J53:K53"/>
    <mergeCell ref="A70:H70"/>
    <mergeCell ref="J35:K35"/>
    <mergeCell ref="J59:K59"/>
    <mergeCell ref="J60:K60"/>
    <mergeCell ref="J61:K61"/>
    <mergeCell ref="J62:K62"/>
    <mergeCell ref="J63:K63"/>
    <mergeCell ref="J54:K54"/>
    <mergeCell ref="J55:K55"/>
    <mergeCell ref="J56:K56"/>
    <mergeCell ref="J57:K57"/>
    <mergeCell ref="J58:K58"/>
    <mergeCell ref="J49:K49"/>
    <mergeCell ref="J50:K50"/>
    <mergeCell ref="J51:K51"/>
    <mergeCell ref="J52:K52"/>
    <mergeCell ref="A17:C17"/>
    <mergeCell ref="E17:G17"/>
    <mergeCell ref="A68:H68"/>
    <mergeCell ref="J36:K36"/>
    <mergeCell ref="J37:K37"/>
    <mergeCell ref="J38:K38"/>
    <mergeCell ref="J39:K39"/>
    <mergeCell ref="J40:K40"/>
    <mergeCell ref="J41:K41"/>
    <mergeCell ref="J42:K42"/>
    <mergeCell ref="J43:K43"/>
    <mergeCell ref="J44:K44"/>
    <mergeCell ref="J45:K45"/>
    <mergeCell ref="J46:K46"/>
    <mergeCell ref="J47:K47"/>
    <mergeCell ref="J48:K48"/>
  </mergeCells>
  <pageMargins left="0.511811024" right="0.511811024" top="0.78740157500000008" bottom="0.78740157500000008" header="0.31496062000000008" footer="0.31496062000000008"/>
  <pageSetup paperSize="9" fitToWidth="0" fitToHeight="0" orientation="portrait" r:id="rId1"/>
  <ignoredErrors>
    <ignoredError sqref="N9:O9" formula="1"/>
    <ignoredError sqref="K9:M9" formula="1" formulaRange="1"/>
    <ignoredError sqref="H37:H40 R39:R48 R54:R63 H52:H63 E9:J9 H41:H48" formulaRange="1"/>
    <ignoredError sqref="C23:C30 G23:G30" evalError="1"/>
  </ignoredError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1"/>
  <sheetViews>
    <sheetView topLeftCell="A61" zoomScale="90" zoomScaleNormal="90" workbookViewId="0">
      <selection activeCell="G88" sqref="G88"/>
    </sheetView>
  </sheetViews>
  <sheetFormatPr defaultRowHeight="15"/>
  <cols>
    <col min="1" max="1" width="57" style="221" customWidth="1"/>
    <col min="2" max="2" width="10.5703125" style="222" bestFit="1" customWidth="1"/>
    <col min="3" max="3" width="14.28515625" style="222" customWidth="1"/>
    <col min="4" max="4" width="8.7109375" style="222" customWidth="1"/>
    <col min="5" max="5" width="4.28515625" style="193" customWidth="1"/>
    <col min="6" max="6" width="3.28515625" style="193" customWidth="1"/>
    <col min="7" max="7" width="66.85546875" style="193" customWidth="1"/>
    <col min="8" max="8" width="10.42578125" style="193" customWidth="1"/>
    <col min="9" max="9" width="12.85546875" style="193" customWidth="1"/>
    <col min="10" max="10" width="9.140625" style="193"/>
    <col min="11" max="11" width="2" style="193" customWidth="1"/>
    <col min="12" max="14" width="9.140625" style="193"/>
    <col min="15" max="19" width="9.140625" style="221"/>
    <col min="20" max="20" width="6.42578125" style="221" customWidth="1"/>
    <col min="21" max="16384" width="9.140625" style="221"/>
  </cols>
  <sheetData>
    <row r="1" spans="1:10">
      <c r="A1" s="801" t="s">
        <v>3</v>
      </c>
      <c r="B1" s="802"/>
      <c r="C1" s="802"/>
      <c r="D1" s="802"/>
      <c r="G1" s="1034"/>
      <c r="H1" s="1034"/>
      <c r="I1" s="1034"/>
      <c r="J1" s="1034"/>
    </row>
    <row r="2" spans="1:10" ht="15.75" thickBot="1">
      <c r="A2" s="803" t="s">
        <v>4</v>
      </c>
      <c r="G2" s="1025"/>
      <c r="H2" s="209"/>
      <c r="I2" s="209"/>
    </row>
    <row r="3" spans="1:10" ht="15.75" thickBot="1">
      <c r="A3" s="804" t="s">
        <v>607</v>
      </c>
      <c r="B3" s="805" t="s">
        <v>569</v>
      </c>
      <c r="C3" s="806" t="s">
        <v>568</v>
      </c>
      <c r="D3" s="807" t="s">
        <v>33</v>
      </c>
      <c r="G3" s="205" t="s">
        <v>607</v>
      </c>
      <c r="H3" s="263" t="s">
        <v>569</v>
      </c>
      <c r="I3" s="263" t="s">
        <v>568</v>
      </c>
      <c r="J3" s="263" t="s">
        <v>33</v>
      </c>
    </row>
    <row r="4" spans="1:10">
      <c r="A4" s="808" t="s">
        <v>318</v>
      </c>
      <c r="B4" s="809">
        <v>1</v>
      </c>
      <c r="C4" s="810">
        <v>5</v>
      </c>
      <c r="D4" s="810">
        <f>SUM(B4:C4)</f>
        <v>6</v>
      </c>
      <c r="G4" s="817" t="s">
        <v>591</v>
      </c>
      <c r="H4" s="209">
        <v>0</v>
      </c>
      <c r="I4" s="209">
        <v>0</v>
      </c>
      <c r="J4" s="209">
        <v>0</v>
      </c>
    </row>
    <row r="5" spans="1:10">
      <c r="A5" s="808" t="s">
        <v>591</v>
      </c>
      <c r="B5" s="809">
        <v>0</v>
      </c>
      <c r="C5" s="810">
        <v>0</v>
      </c>
      <c r="D5" s="810">
        <f>SUM(B5:C5)</f>
        <v>0</v>
      </c>
      <c r="G5" s="817" t="s">
        <v>440</v>
      </c>
      <c r="H5" s="209">
        <v>0</v>
      </c>
      <c r="I5" s="209">
        <v>0</v>
      </c>
      <c r="J5" s="209">
        <v>0</v>
      </c>
    </row>
    <row r="6" spans="1:10">
      <c r="A6" s="811" t="s">
        <v>440</v>
      </c>
      <c r="B6" s="809">
        <v>0</v>
      </c>
      <c r="C6" s="810">
        <v>0</v>
      </c>
      <c r="D6" s="810">
        <f t="shared" ref="D6:D69" si="0">SUM(B6:C6)</f>
        <v>0</v>
      </c>
      <c r="G6" s="817" t="s">
        <v>441</v>
      </c>
      <c r="H6" s="209">
        <v>0</v>
      </c>
      <c r="I6" s="209">
        <v>0</v>
      </c>
      <c r="J6" s="209">
        <v>0</v>
      </c>
    </row>
    <row r="7" spans="1:10">
      <c r="A7" s="812" t="s">
        <v>441</v>
      </c>
      <c r="B7" s="809">
        <v>0</v>
      </c>
      <c r="C7" s="810">
        <v>0</v>
      </c>
      <c r="D7" s="810">
        <f t="shared" si="0"/>
        <v>0</v>
      </c>
      <c r="G7" s="817" t="s">
        <v>321</v>
      </c>
      <c r="H7" s="209">
        <v>0</v>
      </c>
      <c r="I7" s="209">
        <v>0</v>
      </c>
      <c r="J7" s="209">
        <v>0</v>
      </c>
    </row>
    <row r="8" spans="1:10">
      <c r="A8" s="812" t="s">
        <v>320</v>
      </c>
      <c r="B8" s="809">
        <v>2</v>
      </c>
      <c r="C8" s="810">
        <v>4</v>
      </c>
      <c r="D8" s="810">
        <f t="shared" si="0"/>
        <v>6</v>
      </c>
      <c r="G8" s="817" t="s">
        <v>322</v>
      </c>
      <c r="H8" s="209">
        <v>0</v>
      </c>
      <c r="I8" s="209">
        <v>0</v>
      </c>
      <c r="J8" s="209">
        <v>0</v>
      </c>
    </row>
    <row r="9" spans="1:10">
      <c r="A9" s="812" t="s">
        <v>321</v>
      </c>
      <c r="B9" s="809">
        <v>0</v>
      </c>
      <c r="C9" s="810">
        <v>0</v>
      </c>
      <c r="D9" s="810">
        <f t="shared" si="0"/>
        <v>0</v>
      </c>
      <c r="G9" s="817" t="s">
        <v>564</v>
      </c>
      <c r="H9" s="209">
        <v>0</v>
      </c>
      <c r="I9" s="209">
        <v>0</v>
      </c>
      <c r="J9" s="209">
        <v>0</v>
      </c>
    </row>
    <row r="10" spans="1:10">
      <c r="A10" s="812" t="s">
        <v>322</v>
      </c>
      <c r="B10" s="809">
        <v>0</v>
      </c>
      <c r="C10" s="810">
        <v>0</v>
      </c>
      <c r="D10" s="810">
        <f t="shared" si="0"/>
        <v>0</v>
      </c>
      <c r="G10" s="817" t="s">
        <v>583</v>
      </c>
      <c r="H10" s="209">
        <v>0</v>
      </c>
      <c r="I10" s="209">
        <v>0</v>
      </c>
      <c r="J10" s="209">
        <v>0</v>
      </c>
    </row>
    <row r="11" spans="1:10">
      <c r="A11" s="812" t="s">
        <v>585</v>
      </c>
      <c r="B11" s="809">
        <v>0</v>
      </c>
      <c r="C11" s="810">
        <v>3</v>
      </c>
      <c r="D11" s="810">
        <f t="shared" si="0"/>
        <v>3</v>
      </c>
      <c r="G11" s="817" t="s">
        <v>442</v>
      </c>
      <c r="H11" s="209">
        <v>0</v>
      </c>
      <c r="I11" s="209">
        <v>0</v>
      </c>
      <c r="J11" s="209">
        <v>0</v>
      </c>
    </row>
    <row r="12" spans="1:10">
      <c r="A12" s="812" t="s">
        <v>564</v>
      </c>
      <c r="B12" s="809">
        <v>0</v>
      </c>
      <c r="C12" s="810">
        <v>0</v>
      </c>
      <c r="D12" s="810">
        <f t="shared" si="0"/>
        <v>0</v>
      </c>
      <c r="G12" s="817" t="s">
        <v>443</v>
      </c>
      <c r="H12" s="209">
        <v>0</v>
      </c>
      <c r="I12" s="209">
        <v>0</v>
      </c>
      <c r="J12" s="209">
        <v>0</v>
      </c>
    </row>
    <row r="13" spans="1:10">
      <c r="A13" s="812" t="s">
        <v>583</v>
      </c>
      <c r="B13" s="809">
        <v>0</v>
      </c>
      <c r="C13" s="810">
        <v>0</v>
      </c>
      <c r="D13" s="810">
        <f t="shared" si="0"/>
        <v>0</v>
      </c>
      <c r="G13" s="817" t="s">
        <v>324</v>
      </c>
      <c r="H13" s="209">
        <v>0</v>
      </c>
      <c r="I13" s="209">
        <v>0</v>
      </c>
      <c r="J13" s="209">
        <v>0</v>
      </c>
    </row>
    <row r="14" spans="1:10">
      <c r="A14" s="901" t="s">
        <v>563</v>
      </c>
      <c r="B14" s="809">
        <v>0</v>
      </c>
      <c r="C14" s="810">
        <v>17</v>
      </c>
      <c r="D14" s="810">
        <f t="shared" si="0"/>
        <v>17</v>
      </c>
      <c r="G14" s="817" t="s">
        <v>445</v>
      </c>
      <c r="H14" s="209">
        <v>0</v>
      </c>
      <c r="I14" s="209">
        <v>0</v>
      </c>
      <c r="J14" s="209">
        <v>0</v>
      </c>
    </row>
    <row r="15" spans="1:10">
      <c r="A15" s="900" t="s">
        <v>444</v>
      </c>
      <c r="B15" s="809">
        <v>1</v>
      </c>
      <c r="C15" s="810">
        <v>0</v>
      </c>
      <c r="D15" s="810">
        <f t="shared" si="0"/>
        <v>1</v>
      </c>
      <c r="G15" s="817" t="s">
        <v>326</v>
      </c>
      <c r="H15" s="209">
        <v>0</v>
      </c>
      <c r="I15" s="209">
        <v>0</v>
      </c>
      <c r="J15" s="209">
        <v>0</v>
      </c>
    </row>
    <row r="16" spans="1:10">
      <c r="A16" s="812" t="s">
        <v>442</v>
      </c>
      <c r="B16" s="809">
        <v>0</v>
      </c>
      <c r="C16" s="810">
        <v>0</v>
      </c>
      <c r="D16" s="810">
        <f t="shared" si="0"/>
        <v>0</v>
      </c>
      <c r="G16" s="817" t="s">
        <v>327</v>
      </c>
      <c r="H16" s="209">
        <v>0</v>
      </c>
      <c r="I16" s="209">
        <v>0</v>
      </c>
      <c r="J16" s="209">
        <v>0</v>
      </c>
    </row>
    <row r="17" spans="1:14">
      <c r="A17" s="812" t="s">
        <v>443</v>
      </c>
      <c r="B17" s="809">
        <v>0</v>
      </c>
      <c r="C17" s="810">
        <v>0</v>
      </c>
      <c r="D17" s="810">
        <f t="shared" si="0"/>
        <v>0</v>
      </c>
      <c r="G17" s="817" t="s">
        <v>448</v>
      </c>
      <c r="H17" s="209">
        <v>0</v>
      </c>
      <c r="I17" s="209">
        <v>0</v>
      </c>
      <c r="J17" s="209">
        <v>0</v>
      </c>
    </row>
    <row r="18" spans="1:14">
      <c r="A18" s="812" t="s">
        <v>446</v>
      </c>
      <c r="B18" s="809">
        <v>0</v>
      </c>
      <c r="C18" s="810">
        <v>85</v>
      </c>
      <c r="D18" s="810">
        <f t="shared" si="0"/>
        <v>85</v>
      </c>
      <c r="G18" s="817" t="s">
        <v>447</v>
      </c>
      <c r="H18" s="209">
        <v>0</v>
      </c>
      <c r="I18" s="209">
        <v>0</v>
      </c>
      <c r="J18" s="209">
        <v>0</v>
      </c>
    </row>
    <row r="19" spans="1:14">
      <c r="A19" s="812" t="s">
        <v>323</v>
      </c>
      <c r="B19" s="809">
        <v>1</v>
      </c>
      <c r="C19" s="810">
        <v>2</v>
      </c>
      <c r="D19" s="810">
        <f t="shared" si="0"/>
        <v>3</v>
      </c>
      <c r="G19" s="817" t="s">
        <v>578</v>
      </c>
      <c r="H19" s="209">
        <v>0</v>
      </c>
      <c r="I19" s="209">
        <v>0</v>
      </c>
      <c r="J19" s="209">
        <v>0</v>
      </c>
    </row>
    <row r="20" spans="1:14">
      <c r="A20" s="812" t="s">
        <v>324</v>
      </c>
      <c r="B20" s="809">
        <v>0</v>
      </c>
      <c r="C20" s="810">
        <v>0</v>
      </c>
      <c r="D20" s="810">
        <f t="shared" si="0"/>
        <v>0</v>
      </c>
      <c r="G20" s="817" t="s">
        <v>330</v>
      </c>
      <c r="H20" s="209">
        <v>0</v>
      </c>
      <c r="I20" s="209">
        <v>0</v>
      </c>
      <c r="J20" s="209">
        <v>0</v>
      </c>
    </row>
    <row r="21" spans="1:14">
      <c r="A21" s="812" t="s">
        <v>325</v>
      </c>
      <c r="B21" s="809">
        <v>4</v>
      </c>
      <c r="C21" s="810">
        <v>14</v>
      </c>
      <c r="D21" s="810">
        <f t="shared" si="0"/>
        <v>18</v>
      </c>
      <c r="G21" s="818" t="s">
        <v>41</v>
      </c>
      <c r="H21" s="209">
        <v>0</v>
      </c>
      <c r="I21" s="209">
        <v>0</v>
      </c>
      <c r="J21" s="209">
        <v>0</v>
      </c>
    </row>
    <row r="22" spans="1:14">
      <c r="A22" s="812" t="s">
        <v>445</v>
      </c>
      <c r="B22" s="809">
        <v>0</v>
      </c>
      <c r="C22" s="810">
        <v>0</v>
      </c>
      <c r="D22" s="810">
        <f t="shared" si="0"/>
        <v>0</v>
      </c>
      <c r="G22" s="817" t="s">
        <v>334</v>
      </c>
      <c r="H22" s="209">
        <v>0</v>
      </c>
      <c r="I22" s="209">
        <v>0</v>
      </c>
      <c r="J22" s="209">
        <v>0</v>
      </c>
    </row>
    <row r="23" spans="1:14">
      <c r="A23" s="812" t="s">
        <v>326</v>
      </c>
      <c r="B23" s="809">
        <v>0</v>
      </c>
      <c r="C23" s="810">
        <v>0</v>
      </c>
      <c r="D23" s="810">
        <f t="shared" si="0"/>
        <v>0</v>
      </c>
      <c r="G23" s="817" t="s">
        <v>43</v>
      </c>
      <c r="H23" s="209">
        <v>0</v>
      </c>
      <c r="I23" s="209">
        <v>0</v>
      </c>
      <c r="J23" s="209">
        <v>0</v>
      </c>
    </row>
    <row r="24" spans="1:14">
      <c r="A24" s="811" t="s">
        <v>327</v>
      </c>
      <c r="B24" s="809">
        <v>0</v>
      </c>
      <c r="C24" s="810">
        <v>0</v>
      </c>
      <c r="D24" s="810">
        <f t="shared" si="0"/>
        <v>0</v>
      </c>
      <c r="G24" s="817" t="s">
        <v>341</v>
      </c>
      <c r="H24" s="209">
        <v>0</v>
      </c>
      <c r="I24" s="209">
        <v>0</v>
      </c>
      <c r="J24" s="209">
        <v>0</v>
      </c>
    </row>
    <row r="25" spans="1:14">
      <c r="A25" s="812" t="s">
        <v>328</v>
      </c>
      <c r="B25" s="809">
        <v>1</v>
      </c>
      <c r="C25" s="810">
        <v>0</v>
      </c>
      <c r="D25" s="810">
        <f t="shared" si="0"/>
        <v>1</v>
      </c>
      <c r="G25" s="817" t="s">
        <v>574</v>
      </c>
      <c r="H25" s="209">
        <v>0</v>
      </c>
      <c r="I25" s="209">
        <v>0</v>
      </c>
      <c r="J25" s="209">
        <v>0</v>
      </c>
    </row>
    <row r="26" spans="1:14">
      <c r="A26" s="812" t="s">
        <v>448</v>
      </c>
      <c r="B26" s="809">
        <v>0</v>
      </c>
      <c r="C26" s="810">
        <v>0</v>
      </c>
      <c r="D26" s="810">
        <f t="shared" si="0"/>
        <v>0</v>
      </c>
      <c r="G26" s="818" t="s">
        <v>345</v>
      </c>
      <c r="H26" s="209">
        <v>0</v>
      </c>
      <c r="I26" s="209">
        <v>0</v>
      </c>
      <c r="J26" s="209">
        <v>0</v>
      </c>
    </row>
    <row r="27" spans="1:14" s="968" customFormat="1">
      <c r="A27" s="1032" t="s">
        <v>447</v>
      </c>
      <c r="B27" s="1028">
        <v>0</v>
      </c>
      <c r="C27" s="603">
        <v>0</v>
      </c>
      <c r="D27" s="810">
        <f t="shared" si="0"/>
        <v>0</v>
      </c>
      <c r="E27" s="1029"/>
      <c r="F27" s="193"/>
      <c r="G27" s="817" t="s">
        <v>348</v>
      </c>
      <c r="H27" s="209">
        <v>0</v>
      </c>
      <c r="I27" s="209">
        <v>0</v>
      </c>
      <c r="J27" s="209">
        <v>0</v>
      </c>
      <c r="K27" s="1029"/>
      <c r="L27" s="1029"/>
      <c r="M27" s="1029"/>
      <c r="N27" s="1029"/>
    </row>
    <row r="28" spans="1:14">
      <c r="A28" s="812" t="s">
        <v>578</v>
      </c>
      <c r="B28" s="809">
        <v>0</v>
      </c>
      <c r="C28" s="810">
        <v>0</v>
      </c>
      <c r="D28" s="810">
        <f t="shared" si="0"/>
        <v>0</v>
      </c>
      <c r="G28" s="817" t="s">
        <v>350</v>
      </c>
      <c r="H28" s="209">
        <v>0</v>
      </c>
      <c r="I28" s="209">
        <v>0</v>
      </c>
      <c r="J28" s="209">
        <v>0</v>
      </c>
    </row>
    <row r="29" spans="1:14">
      <c r="A29" s="812" t="s">
        <v>329</v>
      </c>
      <c r="B29" s="809">
        <v>0</v>
      </c>
      <c r="C29" s="810">
        <v>1</v>
      </c>
      <c r="D29" s="810">
        <f t="shared" si="0"/>
        <v>1</v>
      </c>
      <c r="G29" s="817" t="s">
        <v>352</v>
      </c>
      <c r="H29" s="209">
        <v>0</v>
      </c>
      <c r="I29" s="209">
        <v>0</v>
      </c>
      <c r="J29" s="209">
        <v>0</v>
      </c>
    </row>
    <row r="30" spans="1:14">
      <c r="A30" s="812" t="s">
        <v>330</v>
      </c>
      <c r="B30" s="809">
        <v>0</v>
      </c>
      <c r="C30" s="810">
        <v>0</v>
      </c>
      <c r="D30" s="810">
        <f t="shared" si="0"/>
        <v>0</v>
      </c>
      <c r="G30" s="817" t="s">
        <v>353</v>
      </c>
      <c r="H30" s="209">
        <v>0</v>
      </c>
      <c r="I30" s="209">
        <v>0</v>
      </c>
      <c r="J30" s="209">
        <v>0</v>
      </c>
    </row>
    <row r="31" spans="1:14">
      <c r="A31" s="813" t="s">
        <v>331</v>
      </c>
      <c r="B31" s="809">
        <v>53</v>
      </c>
      <c r="C31" s="810">
        <v>72</v>
      </c>
      <c r="D31" s="810">
        <f t="shared" si="0"/>
        <v>125</v>
      </c>
      <c r="G31" s="817" t="s">
        <v>354</v>
      </c>
      <c r="H31" s="209">
        <v>0</v>
      </c>
      <c r="I31" s="209">
        <v>0</v>
      </c>
      <c r="J31" s="209">
        <v>0</v>
      </c>
    </row>
    <row r="32" spans="1:14">
      <c r="A32" s="812" t="s">
        <v>41</v>
      </c>
      <c r="B32" s="809">
        <v>0</v>
      </c>
      <c r="C32" s="810">
        <v>0</v>
      </c>
      <c r="D32" s="810">
        <f t="shared" si="0"/>
        <v>0</v>
      </c>
      <c r="G32" s="817" t="s">
        <v>358</v>
      </c>
      <c r="H32" s="209">
        <v>0</v>
      </c>
      <c r="I32" s="209">
        <v>0</v>
      </c>
      <c r="J32" s="209">
        <v>0</v>
      </c>
    </row>
    <row r="33" spans="1:10">
      <c r="A33" s="808" t="s">
        <v>332</v>
      </c>
      <c r="B33" s="809">
        <v>9</v>
      </c>
      <c r="C33" s="810">
        <v>10</v>
      </c>
      <c r="D33" s="810">
        <f t="shared" si="0"/>
        <v>19</v>
      </c>
      <c r="G33" s="817" t="s">
        <v>361</v>
      </c>
      <c r="H33" s="209">
        <v>0</v>
      </c>
      <c r="I33" s="209">
        <v>0</v>
      </c>
      <c r="J33" s="209">
        <v>0</v>
      </c>
    </row>
    <row r="34" spans="1:10">
      <c r="A34" s="812" t="s">
        <v>333</v>
      </c>
      <c r="B34" s="809">
        <v>2</v>
      </c>
      <c r="C34" s="810">
        <v>0</v>
      </c>
      <c r="D34" s="810">
        <f t="shared" si="0"/>
        <v>2</v>
      </c>
      <c r="G34" s="817" t="s">
        <v>365</v>
      </c>
      <c r="H34" s="209">
        <v>0</v>
      </c>
      <c r="I34" s="209">
        <v>0</v>
      </c>
      <c r="J34" s="209">
        <v>0</v>
      </c>
    </row>
    <row r="35" spans="1:10">
      <c r="A35" s="812" t="s">
        <v>334</v>
      </c>
      <c r="B35" s="809">
        <v>0</v>
      </c>
      <c r="C35" s="810">
        <v>0</v>
      </c>
      <c r="D35" s="810">
        <f t="shared" si="0"/>
        <v>0</v>
      </c>
      <c r="G35" s="817" t="s">
        <v>367</v>
      </c>
      <c r="H35" s="209">
        <v>0</v>
      </c>
      <c r="I35" s="209">
        <v>0</v>
      </c>
      <c r="J35" s="209">
        <v>0</v>
      </c>
    </row>
    <row r="36" spans="1:10">
      <c r="A36" s="812" t="s">
        <v>335</v>
      </c>
      <c r="B36" s="809">
        <v>2</v>
      </c>
      <c r="C36" s="810">
        <v>5</v>
      </c>
      <c r="D36" s="810">
        <f t="shared" si="0"/>
        <v>7</v>
      </c>
      <c r="G36" s="817" t="s">
        <v>369</v>
      </c>
      <c r="H36" s="209">
        <v>0</v>
      </c>
      <c r="I36" s="209">
        <v>0</v>
      </c>
      <c r="J36" s="209">
        <v>0</v>
      </c>
    </row>
    <row r="37" spans="1:10">
      <c r="A37" s="812" t="s">
        <v>336</v>
      </c>
      <c r="B37" s="809">
        <v>62</v>
      </c>
      <c r="C37" s="810">
        <v>79</v>
      </c>
      <c r="D37" s="810">
        <f t="shared" si="0"/>
        <v>141</v>
      </c>
      <c r="G37" s="817" t="s">
        <v>374</v>
      </c>
      <c r="H37" s="209">
        <v>0</v>
      </c>
      <c r="I37" s="209">
        <v>0</v>
      </c>
      <c r="J37" s="209">
        <v>0</v>
      </c>
    </row>
    <row r="38" spans="1:10">
      <c r="A38" s="812" t="s">
        <v>337</v>
      </c>
      <c r="B38" s="809">
        <v>3</v>
      </c>
      <c r="C38" s="810">
        <v>1</v>
      </c>
      <c r="D38" s="810">
        <f t="shared" si="0"/>
        <v>4</v>
      </c>
      <c r="G38" s="817" t="s">
        <v>377</v>
      </c>
      <c r="H38" s="209">
        <v>0</v>
      </c>
      <c r="I38" s="209">
        <v>0</v>
      </c>
      <c r="J38" s="209">
        <v>0</v>
      </c>
    </row>
    <row r="39" spans="1:10">
      <c r="A39" s="812" t="s">
        <v>338</v>
      </c>
      <c r="B39" s="809">
        <v>3</v>
      </c>
      <c r="C39" s="810">
        <v>1</v>
      </c>
      <c r="D39" s="810">
        <f t="shared" si="0"/>
        <v>4</v>
      </c>
      <c r="G39" s="817" t="s">
        <v>424</v>
      </c>
      <c r="H39" s="209">
        <v>0</v>
      </c>
      <c r="I39" s="209">
        <v>0</v>
      </c>
      <c r="J39" s="209">
        <v>0</v>
      </c>
    </row>
    <row r="40" spans="1:10">
      <c r="A40" s="812" t="s">
        <v>339</v>
      </c>
      <c r="B40" s="809">
        <v>1</v>
      </c>
      <c r="C40" s="810">
        <v>2</v>
      </c>
      <c r="D40" s="810">
        <f t="shared" si="0"/>
        <v>3</v>
      </c>
      <c r="G40" s="817" t="s">
        <v>444</v>
      </c>
      <c r="H40" s="209">
        <v>1</v>
      </c>
      <c r="I40" s="209">
        <v>0</v>
      </c>
      <c r="J40" s="209">
        <v>1</v>
      </c>
    </row>
    <row r="41" spans="1:10">
      <c r="A41" s="812" t="s">
        <v>43</v>
      </c>
      <c r="B41" s="809">
        <v>0</v>
      </c>
      <c r="C41" s="810">
        <v>0</v>
      </c>
      <c r="D41" s="810">
        <f t="shared" si="0"/>
        <v>0</v>
      </c>
      <c r="G41" s="817" t="s">
        <v>328</v>
      </c>
      <c r="H41" s="209">
        <v>1</v>
      </c>
      <c r="I41" s="209">
        <v>0</v>
      </c>
      <c r="J41" s="209">
        <v>1</v>
      </c>
    </row>
    <row r="42" spans="1:10">
      <c r="A42" s="812" t="s">
        <v>340</v>
      </c>
      <c r="B42" s="809">
        <v>0</v>
      </c>
      <c r="C42" s="810">
        <v>2</v>
      </c>
      <c r="D42" s="810">
        <f t="shared" si="0"/>
        <v>2</v>
      </c>
      <c r="G42" s="817" t="s">
        <v>329</v>
      </c>
      <c r="H42" s="209">
        <v>0</v>
      </c>
      <c r="I42" s="209">
        <v>1</v>
      </c>
      <c r="J42" s="209">
        <v>1</v>
      </c>
    </row>
    <row r="43" spans="1:10">
      <c r="A43" s="812" t="s">
        <v>341</v>
      </c>
      <c r="B43" s="809">
        <v>0</v>
      </c>
      <c r="C43" s="810">
        <v>0</v>
      </c>
      <c r="D43" s="810">
        <f t="shared" si="0"/>
        <v>0</v>
      </c>
      <c r="G43" s="817" t="s">
        <v>344</v>
      </c>
      <c r="H43" s="209">
        <v>1</v>
      </c>
      <c r="I43" s="209">
        <v>0</v>
      </c>
      <c r="J43" s="209">
        <v>1</v>
      </c>
    </row>
    <row r="44" spans="1:10">
      <c r="A44" s="812" t="s">
        <v>342</v>
      </c>
      <c r="B44" s="809">
        <v>0</v>
      </c>
      <c r="C44" s="810">
        <v>3</v>
      </c>
      <c r="D44" s="810">
        <f t="shared" si="0"/>
        <v>3</v>
      </c>
      <c r="G44" s="817" t="s">
        <v>347</v>
      </c>
      <c r="H44" s="209">
        <v>1</v>
      </c>
      <c r="I44" s="209">
        <v>0</v>
      </c>
      <c r="J44" s="209">
        <v>1</v>
      </c>
    </row>
    <row r="45" spans="1:10">
      <c r="A45" s="812" t="s">
        <v>574</v>
      </c>
      <c r="B45" s="809">
        <v>0</v>
      </c>
      <c r="C45" s="810">
        <v>0</v>
      </c>
      <c r="D45" s="810">
        <f t="shared" si="0"/>
        <v>0</v>
      </c>
      <c r="G45" s="817" t="s">
        <v>349</v>
      </c>
      <c r="H45" s="209">
        <v>0</v>
      </c>
      <c r="I45" s="209">
        <v>1</v>
      </c>
      <c r="J45" s="209">
        <v>1</v>
      </c>
    </row>
    <row r="46" spans="1:10">
      <c r="A46" s="812" t="s">
        <v>343</v>
      </c>
      <c r="B46" s="809">
        <v>5</v>
      </c>
      <c r="C46" s="810">
        <v>15</v>
      </c>
      <c r="D46" s="810">
        <f t="shared" si="0"/>
        <v>20</v>
      </c>
      <c r="G46" s="817" t="s">
        <v>351</v>
      </c>
      <c r="H46" s="209">
        <v>0</v>
      </c>
      <c r="I46" s="209">
        <v>1</v>
      </c>
      <c r="J46" s="209">
        <v>1</v>
      </c>
    </row>
    <row r="47" spans="1:10">
      <c r="A47" s="812" t="s">
        <v>344</v>
      </c>
      <c r="B47" s="809">
        <v>1</v>
      </c>
      <c r="C47" s="810">
        <v>0</v>
      </c>
      <c r="D47" s="810">
        <f t="shared" si="0"/>
        <v>1</v>
      </c>
      <c r="G47" s="817" t="s">
        <v>356</v>
      </c>
      <c r="H47" s="209">
        <v>0</v>
      </c>
      <c r="I47" s="209">
        <v>1</v>
      </c>
      <c r="J47" s="209">
        <v>1</v>
      </c>
    </row>
    <row r="48" spans="1:10">
      <c r="A48" s="812" t="s">
        <v>345</v>
      </c>
      <c r="B48" s="809">
        <v>0</v>
      </c>
      <c r="C48" s="810">
        <v>0</v>
      </c>
      <c r="D48" s="810">
        <f t="shared" si="0"/>
        <v>0</v>
      </c>
      <c r="G48" s="817" t="s">
        <v>357</v>
      </c>
      <c r="H48" s="209">
        <v>1</v>
      </c>
      <c r="I48" s="209">
        <v>0</v>
      </c>
      <c r="J48" s="209">
        <v>1</v>
      </c>
    </row>
    <row r="49" spans="1:10">
      <c r="A49" s="812" t="s">
        <v>346</v>
      </c>
      <c r="B49" s="809">
        <v>3</v>
      </c>
      <c r="C49" s="810">
        <v>3</v>
      </c>
      <c r="D49" s="810">
        <f t="shared" si="0"/>
        <v>6</v>
      </c>
      <c r="G49" s="817" t="s">
        <v>359</v>
      </c>
      <c r="H49" s="209">
        <v>0</v>
      </c>
      <c r="I49" s="209">
        <v>1</v>
      </c>
      <c r="J49" s="209">
        <v>1</v>
      </c>
    </row>
    <row r="50" spans="1:10">
      <c r="A50" s="812" t="s">
        <v>347</v>
      </c>
      <c r="B50" s="809">
        <v>1</v>
      </c>
      <c r="C50" s="810">
        <v>0</v>
      </c>
      <c r="D50" s="810">
        <f t="shared" si="0"/>
        <v>1</v>
      </c>
      <c r="G50" s="817" t="s">
        <v>360</v>
      </c>
      <c r="H50" s="209">
        <v>0</v>
      </c>
      <c r="I50" s="209">
        <v>1</v>
      </c>
      <c r="J50" s="209">
        <v>1</v>
      </c>
    </row>
    <row r="51" spans="1:10">
      <c r="A51" s="812" t="s">
        <v>348</v>
      </c>
      <c r="B51" s="809">
        <v>0</v>
      </c>
      <c r="C51" s="810">
        <v>0</v>
      </c>
      <c r="D51" s="810">
        <f t="shared" si="0"/>
        <v>0</v>
      </c>
      <c r="G51" s="817" t="s">
        <v>362</v>
      </c>
      <c r="H51" s="209">
        <v>0</v>
      </c>
      <c r="I51" s="209">
        <v>1</v>
      </c>
      <c r="J51" s="209">
        <v>1</v>
      </c>
    </row>
    <row r="52" spans="1:10">
      <c r="A52" s="812" t="s">
        <v>349</v>
      </c>
      <c r="B52" s="809">
        <v>0</v>
      </c>
      <c r="C52" s="810">
        <v>1</v>
      </c>
      <c r="D52" s="810">
        <f t="shared" si="0"/>
        <v>1</v>
      </c>
      <c r="G52" s="1030" t="s">
        <v>449</v>
      </c>
      <c r="H52" s="1031">
        <v>0</v>
      </c>
      <c r="I52" s="1031">
        <v>1</v>
      </c>
      <c r="J52" s="1031">
        <v>1</v>
      </c>
    </row>
    <row r="53" spans="1:10">
      <c r="A53" s="812" t="s">
        <v>350</v>
      </c>
      <c r="B53" s="809">
        <v>0</v>
      </c>
      <c r="C53" s="810">
        <v>0</v>
      </c>
      <c r="D53" s="810">
        <f t="shared" si="0"/>
        <v>0</v>
      </c>
      <c r="G53" s="817" t="s">
        <v>364</v>
      </c>
      <c r="H53" s="209">
        <v>0</v>
      </c>
      <c r="I53" s="209">
        <v>1</v>
      </c>
      <c r="J53" s="209">
        <v>1</v>
      </c>
    </row>
    <row r="54" spans="1:10">
      <c r="A54" s="812" t="s">
        <v>351</v>
      </c>
      <c r="B54" s="809">
        <v>0</v>
      </c>
      <c r="C54" s="810">
        <v>1</v>
      </c>
      <c r="D54" s="810">
        <f t="shared" si="0"/>
        <v>1</v>
      </c>
      <c r="G54" s="817" t="s">
        <v>366</v>
      </c>
      <c r="H54" s="209">
        <v>1</v>
      </c>
      <c r="I54" s="209">
        <v>0</v>
      </c>
      <c r="J54" s="209">
        <v>1</v>
      </c>
    </row>
    <row r="55" spans="1:10">
      <c r="A55" s="812" t="s">
        <v>352</v>
      </c>
      <c r="B55" s="809">
        <v>0</v>
      </c>
      <c r="C55" s="810">
        <v>0</v>
      </c>
      <c r="D55" s="810">
        <f t="shared" si="0"/>
        <v>0</v>
      </c>
      <c r="G55" s="817" t="s">
        <v>368</v>
      </c>
      <c r="H55" s="209">
        <v>1</v>
      </c>
      <c r="I55" s="209">
        <v>0</v>
      </c>
      <c r="J55" s="209">
        <v>1</v>
      </c>
    </row>
    <row r="56" spans="1:10">
      <c r="A56" s="812" t="s">
        <v>353</v>
      </c>
      <c r="B56" s="809">
        <v>0</v>
      </c>
      <c r="C56" s="810">
        <v>0</v>
      </c>
      <c r="D56" s="810">
        <f t="shared" si="0"/>
        <v>0</v>
      </c>
      <c r="G56" s="817" t="s">
        <v>370</v>
      </c>
      <c r="H56" s="209">
        <v>1</v>
      </c>
      <c r="I56" s="209">
        <v>0</v>
      </c>
      <c r="J56" s="209">
        <v>1</v>
      </c>
    </row>
    <row r="57" spans="1:10">
      <c r="A57" s="812" t="s">
        <v>354</v>
      </c>
      <c r="B57" s="809">
        <v>0</v>
      </c>
      <c r="C57" s="810">
        <v>0</v>
      </c>
      <c r="D57" s="810">
        <f t="shared" si="0"/>
        <v>0</v>
      </c>
      <c r="G57" s="817" t="s">
        <v>371</v>
      </c>
      <c r="H57" s="209">
        <v>0</v>
      </c>
      <c r="I57" s="209">
        <v>1</v>
      </c>
      <c r="J57" s="209">
        <v>1</v>
      </c>
    </row>
    <row r="58" spans="1:10">
      <c r="A58" s="812" t="s">
        <v>355</v>
      </c>
      <c r="B58" s="809">
        <v>1</v>
      </c>
      <c r="C58" s="810">
        <v>1</v>
      </c>
      <c r="D58" s="810">
        <f t="shared" si="0"/>
        <v>2</v>
      </c>
      <c r="G58" s="817" t="s">
        <v>373</v>
      </c>
      <c r="H58" s="209">
        <v>1</v>
      </c>
      <c r="I58" s="209">
        <v>0</v>
      </c>
      <c r="J58" s="209">
        <v>1</v>
      </c>
    </row>
    <row r="59" spans="1:10">
      <c r="A59" s="812" t="s">
        <v>356</v>
      </c>
      <c r="B59" s="809">
        <v>0</v>
      </c>
      <c r="C59" s="810">
        <v>1</v>
      </c>
      <c r="D59" s="810">
        <f t="shared" si="0"/>
        <v>1</v>
      </c>
      <c r="G59" s="817" t="s">
        <v>375</v>
      </c>
      <c r="H59" s="209">
        <v>1</v>
      </c>
      <c r="I59" s="209">
        <v>0</v>
      </c>
      <c r="J59" s="209">
        <v>1</v>
      </c>
    </row>
    <row r="60" spans="1:10">
      <c r="A60" s="812" t="s">
        <v>357</v>
      </c>
      <c r="B60" s="809">
        <v>1</v>
      </c>
      <c r="C60" s="810">
        <v>0</v>
      </c>
      <c r="D60" s="810">
        <f t="shared" si="0"/>
        <v>1</v>
      </c>
      <c r="G60" s="817" t="s">
        <v>378</v>
      </c>
      <c r="H60" s="209">
        <v>1</v>
      </c>
      <c r="I60" s="209">
        <v>0</v>
      </c>
      <c r="J60" s="209">
        <v>1</v>
      </c>
    </row>
    <row r="61" spans="1:10">
      <c r="A61" s="812" t="s">
        <v>358</v>
      </c>
      <c r="B61" s="809">
        <v>0</v>
      </c>
      <c r="C61" s="810">
        <v>0</v>
      </c>
      <c r="D61" s="810">
        <f t="shared" si="0"/>
        <v>0</v>
      </c>
      <c r="G61" s="817" t="s">
        <v>333</v>
      </c>
      <c r="H61" s="209">
        <v>2</v>
      </c>
      <c r="I61" s="209">
        <v>0</v>
      </c>
      <c r="J61" s="209">
        <v>2</v>
      </c>
    </row>
    <row r="62" spans="1:10">
      <c r="A62" s="812" t="s">
        <v>359</v>
      </c>
      <c r="B62" s="809">
        <v>0</v>
      </c>
      <c r="C62" s="810">
        <v>1</v>
      </c>
      <c r="D62" s="810">
        <f t="shared" si="0"/>
        <v>1</v>
      </c>
      <c r="G62" s="817" t="s">
        <v>340</v>
      </c>
      <c r="H62" s="209">
        <v>0</v>
      </c>
      <c r="I62" s="209">
        <v>2</v>
      </c>
      <c r="J62" s="209">
        <v>2</v>
      </c>
    </row>
    <row r="63" spans="1:10">
      <c r="A63" s="812" t="s">
        <v>360</v>
      </c>
      <c r="B63" s="809">
        <v>0</v>
      </c>
      <c r="C63" s="810">
        <v>1</v>
      </c>
      <c r="D63" s="810">
        <f t="shared" si="0"/>
        <v>1</v>
      </c>
      <c r="G63" s="817" t="s">
        <v>355</v>
      </c>
      <c r="H63" s="209">
        <v>1</v>
      </c>
      <c r="I63" s="209">
        <v>1</v>
      </c>
      <c r="J63" s="209">
        <v>2</v>
      </c>
    </row>
    <row r="64" spans="1:10">
      <c r="A64" s="812" t="s">
        <v>361</v>
      </c>
      <c r="B64" s="809">
        <v>0</v>
      </c>
      <c r="C64" s="810">
        <v>0</v>
      </c>
      <c r="D64" s="810">
        <f t="shared" si="0"/>
        <v>0</v>
      </c>
      <c r="G64" s="817" t="s">
        <v>372</v>
      </c>
      <c r="H64" s="209">
        <v>1</v>
      </c>
      <c r="I64" s="209">
        <v>1</v>
      </c>
      <c r="J64" s="209">
        <v>2</v>
      </c>
    </row>
    <row r="65" spans="1:17">
      <c r="A65" s="812" t="s">
        <v>362</v>
      </c>
      <c r="B65" s="809">
        <v>0</v>
      </c>
      <c r="C65" s="810">
        <v>1</v>
      </c>
      <c r="D65" s="810">
        <f t="shared" si="0"/>
        <v>1</v>
      </c>
      <c r="G65" s="818" t="s">
        <v>585</v>
      </c>
      <c r="H65" s="209">
        <v>0</v>
      </c>
      <c r="I65" s="209">
        <v>3</v>
      </c>
      <c r="J65" s="209">
        <v>3</v>
      </c>
    </row>
    <row r="66" spans="1:17">
      <c r="A66" s="812" t="s">
        <v>449</v>
      </c>
      <c r="B66" s="809">
        <v>0</v>
      </c>
      <c r="C66" s="810">
        <v>1</v>
      </c>
      <c r="D66" s="810">
        <f t="shared" si="0"/>
        <v>1</v>
      </c>
      <c r="G66" s="817" t="s">
        <v>323</v>
      </c>
      <c r="H66" s="209">
        <v>1</v>
      </c>
      <c r="I66" s="209">
        <v>2</v>
      </c>
      <c r="J66" s="209">
        <v>3</v>
      </c>
    </row>
    <row r="67" spans="1:17">
      <c r="A67" s="812" t="s">
        <v>364</v>
      </c>
      <c r="B67" s="809">
        <v>0</v>
      </c>
      <c r="C67" s="810">
        <v>1</v>
      </c>
      <c r="D67" s="810">
        <f t="shared" si="0"/>
        <v>1</v>
      </c>
      <c r="G67" s="817" t="s">
        <v>339</v>
      </c>
      <c r="H67" s="209">
        <v>1</v>
      </c>
      <c r="I67" s="209">
        <v>2</v>
      </c>
      <c r="J67" s="209">
        <v>3</v>
      </c>
    </row>
    <row r="68" spans="1:17">
      <c r="A68" s="812" t="s">
        <v>365</v>
      </c>
      <c r="B68" s="809">
        <v>0</v>
      </c>
      <c r="C68" s="810">
        <v>0</v>
      </c>
      <c r="D68" s="810">
        <f t="shared" si="0"/>
        <v>0</v>
      </c>
      <c r="G68" s="817" t="s">
        <v>342</v>
      </c>
      <c r="H68" s="209">
        <v>0</v>
      </c>
      <c r="I68" s="209">
        <v>3</v>
      </c>
      <c r="J68" s="209">
        <v>3</v>
      </c>
    </row>
    <row r="69" spans="1:17">
      <c r="A69" s="812" t="s">
        <v>366</v>
      </c>
      <c r="B69" s="809">
        <v>1</v>
      </c>
      <c r="C69" s="810">
        <v>0</v>
      </c>
      <c r="D69" s="810">
        <f t="shared" si="0"/>
        <v>1</v>
      </c>
      <c r="G69" s="817" t="s">
        <v>376</v>
      </c>
      <c r="H69" s="209">
        <v>1</v>
      </c>
      <c r="I69" s="209">
        <v>2</v>
      </c>
      <c r="J69" s="209">
        <v>3</v>
      </c>
    </row>
    <row r="70" spans="1:17">
      <c r="A70" s="812" t="s">
        <v>367</v>
      </c>
      <c r="B70" s="809">
        <v>0</v>
      </c>
      <c r="C70" s="810">
        <v>0</v>
      </c>
      <c r="D70" s="810">
        <f t="shared" ref="D70:D81" si="1">SUM(B70:C70)</f>
        <v>0</v>
      </c>
      <c r="G70" s="817" t="s">
        <v>337</v>
      </c>
      <c r="H70" s="209">
        <v>3</v>
      </c>
      <c r="I70" s="209">
        <v>1</v>
      </c>
      <c r="J70" s="209">
        <v>4</v>
      </c>
    </row>
    <row r="71" spans="1:17">
      <c r="A71" s="812" t="s">
        <v>368</v>
      </c>
      <c r="B71" s="809">
        <v>1</v>
      </c>
      <c r="C71" s="810">
        <v>0</v>
      </c>
      <c r="D71" s="810">
        <f t="shared" si="1"/>
        <v>1</v>
      </c>
      <c r="G71" s="817" t="s">
        <v>338</v>
      </c>
      <c r="H71" s="209">
        <v>3</v>
      </c>
      <c r="I71" s="209">
        <v>1</v>
      </c>
      <c r="J71" s="209">
        <v>4</v>
      </c>
    </row>
    <row r="72" spans="1:17">
      <c r="A72" s="812" t="s">
        <v>369</v>
      </c>
      <c r="B72" s="809">
        <v>0</v>
      </c>
      <c r="C72" s="810">
        <v>0</v>
      </c>
      <c r="D72" s="810">
        <f t="shared" si="1"/>
        <v>0</v>
      </c>
      <c r="G72" s="817" t="s">
        <v>318</v>
      </c>
      <c r="H72" s="209">
        <v>1</v>
      </c>
      <c r="I72" s="209">
        <v>5</v>
      </c>
      <c r="J72" s="209">
        <v>6</v>
      </c>
    </row>
    <row r="73" spans="1:17">
      <c r="A73" s="812" t="s">
        <v>370</v>
      </c>
      <c r="B73" s="809">
        <v>1</v>
      </c>
      <c r="C73" s="810">
        <v>0</v>
      </c>
      <c r="D73" s="810">
        <f t="shared" si="1"/>
        <v>1</v>
      </c>
      <c r="G73" s="817" t="s">
        <v>320</v>
      </c>
      <c r="H73" s="209">
        <v>2</v>
      </c>
      <c r="I73" s="209">
        <v>4</v>
      </c>
      <c r="J73" s="209">
        <v>6</v>
      </c>
    </row>
    <row r="74" spans="1:17">
      <c r="A74" s="812" t="s">
        <v>371</v>
      </c>
      <c r="B74" s="809">
        <v>0</v>
      </c>
      <c r="C74" s="810">
        <v>1</v>
      </c>
      <c r="D74" s="810">
        <f t="shared" si="1"/>
        <v>1</v>
      </c>
      <c r="G74" s="817" t="s">
        <v>346</v>
      </c>
      <c r="H74" s="209">
        <v>3</v>
      </c>
      <c r="I74" s="209">
        <v>3</v>
      </c>
      <c r="J74" s="209">
        <v>6</v>
      </c>
    </row>
    <row r="75" spans="1:17">
      <c r="A75" s="812" t="s">
        <v>372</v>
      </c>
      <c r="B75" s="809">
        <v>1</v>
      </c>
      <c r="C75" s="810">
        <v>1</v>
      </c>
      <c r="D75" s="810">
        <f t="shared" si="1"/>
        <v>2</v>
      </c>
      <c r="G75" s="817" t="s">
        <v>335</v>
      </c>
      <c r="H75" s="209">
        <v>2</v>
      </c>
      <c r="I75" s="209">
        <v>5</v>
      </c>
      <c r="J75" s="209">
        <v>7</v>
      </c>
    </row>
    <row r="76" spans="1:17" ht="15" customHeight="1">
      <c r="A76" s="812" t="s">
        <v>373</v>
      </c>
      <c r="B76" s="809">
        <v>1</v>
      </c>
      <c r="C76" s="810">
        <v>0</v>
      </c>
      <c r="D76" s="810">
        <f t="shared" si="1"/>
        <v>1</v>
      </c>
      <c r="G76" s="817" t="s">
        <v>563</v>
      </c>
      <c r="H76" s="209">
        <v>0</v>
      </c>
      <c r="I76" s="209">
        <v>17</v>
      </c>
      <c r="J76" s="209">
        <v>17</v>
      </c>
      <c r="Q76" s="540"/>
    </row>
    <row r="77" spans="1:17">
      <c r="A77" s="812" t="s">
        <v>374</v>
      </c>
      <c r="B77" s="809">
        <v>0</v>
      </c>
      <c r="C77" s="810">
        <v>0</v>
      </c>
      <c r="D77" s="810">
        <f t="shared" si="1"/>
        <v>0</v>
      </c>
      <c r="G77" s="817" t="s">
        <v>325</v>
      </c>
      <c r="H77" s="209">
        <v>4</v>
      </c>
      <c r="I77" s="209">
        <v>14</v>
      </c>
      <c r="J77" s="209">
        <v>18</v>
      </c>
      <c r="Q77" s="540"/>
    </row>
    <row r="78" spans="1:17">
      <c r="A78" s="812" t="s">
        <v>375</v>
      </c>
      <c r="B78" s="809">
        <v>1</v>
      </c>
      <c r="C78" s="810">
        <v>0</v>
      </c>
      <c r="D78" s="810">
        <f t="shared" si="1"/>
        <v>1</v>
      </c>
      <c r="G78" s="817" t="s">
        <v>332</v>
      </c>
      <c r="H78" s="209">
        <v>9</v>
      </c>
      <c r="I78" s="209">
        <v>10</v>
      </c>
      <c r="J78" s="209">
        <v>19</v>
      </c>
      <c r="Q78" s="540"/>
    </row>
    <row r="79" spans="1:17">
      <c r="A79" s="812" t="s">
        <v>376</v>
      </c>
      <c r="B79" s="809">
        <v>1</v>
      </c>
      <c r="C79" s="810">
        <v>2</v>
      </c>
      <c r="D79" s="810">
        <f t="shared" si="1"/>
        <v>3</v>
      </c>
      <c r="G79" s="817" t="s">
        <v>343</v>
      </c>
      <c r="H79" s="209">
        <v>5</v>
      </c>
      <c r="I79" s="209">
        <v>15</v>
      </c>
      <c r="J79" s="209">
        <v>20</v>
      </c>
      <c r="M79" s="1090"/>
      <c r="N79" s="1090"/>
      <c r="O79" s="1033"/>
      <c r="P79" s="540"/>
      <c r="Q79" s="540"/>
    </row>
    <row r="80" spans="1:17">
      <c r="A80" s="812" t="s">
        <v>377</v>
      </c>
      <c r="B80" s="809">
        <v>0</v>
      </c>
      <c r="C80" s="810">
        <v>0</v>
      </c>
      <c r="D80" s="810">
        <f t="shared" si="1"/>
        <v>0</v>
      </c>
      <c r="G80" s="817" t="s">
        <v>446</v>
      </c>
      <c r="H80" s="209">
        <v>0</v>
      </c>
      <c r="I80" s="209">
        <v>85</v>
      </c>
      <c r="J80" s="209">
        <v>85</v>
      </c>
      <c r="M80" s="1090"/>
      <c r="N80" s="1090"/>
      <c r="O80" s="1033"/>
      <c r="P80" s="540"/>
      <c r="Q80" s="540"/>
    </row>
    <row r="81" spans="1:17">
      <c r="A81" s="812" t="s">
        <v>378</v>
      </c>
      <c r="B81" s="809">
        <v>1</v>
      </c>
      <c r="C81" s="810">
        <v>0</v>
      </c>
      <c r="D81" s="810">
        <f t="shared" si="1"/>
        <v>1</v>
      </c>
      <c r="G81" s="817" t="s">
        <v>331</v>
      </c>
      <c r="H81" s="209">
        <v>53</v>
      </c>
      <c r="I81" s="209">
        <v>72</v>
      </c>
      <c r="J81" s="209">
        <v>125</v>
      </c>
      <c r="M81" s="1090"/>
      <c r="N81" s="1090"/>
      <c r="O81" s="1033"/>
      <c r="P81" s="540"/>
      <c r="Q81" s="540"/>
    </row>
    <row r="82" spans="1:17">
      <c r="A82" s="812" t="s">
        <v>424</v>
      </c>
      <c r="B82" s="1158">
        <v>0</v>
      </c>
      <c r="C82" s="1159">
        <v>0</v>
      </c>
      <c r="D82" s="810">
        <v>0</v>
      </c>
      <c r="G82" s="817" t="s">
        <v>336</v>
      </c>
      <c r="H82" s="209">
        <v>61</v>
      </c>
      <c r="I82" s="209">
        <v>80</v>
      </c>
      <c r="J82" s="209">
        <v>141</v>
      </c>
      <c r="M82" s="1090"/>
      <c r="N82" s="1090"/>
      <c r="O82" s="1033"/>
      <c r="P82" s="540"/>
      <c r="Q82" s="540"/>
    </row>
    <row r="83" spans="1:17">
      <c r="A83" s="814" t="s">
        <v>8</v>
      </c>
      <c r="B83" s="815">
        <f>SUM(B4:B82)</f>
        <v>165</v>
      </c>
      <c r="C83" s="815">
        <f>SUM(C4:C82)</f>
        <v>337</v>
      </c>
      <c r="D83" s="816">
        <f>SUM(D4:D82)</f>
        <v>502</v>
      </c>
      <c r="G83" s="205"/>
      <c r="H83" s="263"/>
      <c r="I83" s="263"/>
      <c r="J83" s="263"/>
      <c r="M83" s="1091"/>
      <c r="N83" s="1091"/>
      <c r="O83" s="540"/>
      <c r="P83" s="540"/>
      <c r="Q83" s="540"/>
    </row>
    <row r="84" spans="1:17" s="1029" customFormat="1">
      <c r="A84" s="1035" t="s">
        <v>438</v>
      </c>
      <c r="B84" s="1035" t="s">
        <v>439</v>
      </c>
      <c r="C84" s="1031" t="s">
        <v>450</v>
      </c>
      <c r="D84" s="1031" t="s">
        <v>33</v>
      </c>
      <c r="F84" s="193"/>
    </row>
    <row r="85" spans="1:17" s="1029" customFormat="1">
      <c r="A85" s="1029">
        <f>B83</f>
        <v>165</v>
      </c>
      <c r="B85" s="1031">
        <f>C83</f>
        <v>337</v>
      </c>
      <c r="C85" s="1031">
        <f>D82</f>
        <v>0</v>
      </c>
      <c r="D85" s="1031">
        <f>D83</f>
        <v>502</v>
      </c>
      <c r="F85" s="193"/>
      <c r="H85" s="1029" t="s">
        <v>451</v>
      </c>
      <c r="I85" s="1029" t="s">
        <v>452</v>
      </c>
    </row>
    <row r="86" spans="1:17">
      <c r="A86" s="1217" t="s">
        <v>453</v>
      </c>
      <c r="B86" s="1217"/>
      <c r="C86" s="1217"/>
      <c r="D86" s="1217"/>
      <c r="E86" s="1217"/>
      <c r="G86" s="968"/>
      <c r="H86" s="413" t="s">
        <v>454</v>
      </c>
      <c r="I86" s="586">
        <v>14</v>
      </c>
      <c r="J86" s="221"/>
    </row>
    <row r="87" spans="1:17">
      <c r="A87" s="1217"/>
      <c r="B87" s="1217"/>
      <c r="C87" s="1217"/>
      <c r="D87" s="1217"/>
      <c r="E87" s="1217"/>
      <c r="G87" s="968"/>
      <c r="H87" s="413" t="s">
        <v>455</v>
      </c>
      <c r="I87" s="586">
        <v>303</v>
      </c>
      <c r="J87" s="221"/>
    </row>
    <row r="88" spans="1:17">
      <c r="A88" s="1217"/>
      <c r="B88" s="1217"/>
      <c r="C88" s="1217"/>
      <c r="D88" s="1217"/>
      <c r="E88" s="1217"/>
      <c r="G88" s="968"/>
      <c r="H88" s="413" t="s">
        <v>596</v>
      </c>
      <c r="I88" s="586">
        <v>18</v>
      </c>
      <c r="J88" s="221"/>
    </row>
    <row r="89" spans="1:17">
      <c r="A89" s="1217"/>
      <c r="B89" s="1217"/>
      <c r="C89" s="1217"/>
      <c r="D89" s="1217"/>
      <c r="E89" s="1217"/>
      <c r="G89" s="968"/>
      <c r="H89" s="413" t="s">
        <v>456</v>
      </c>
      <c r="I89" s="586">
        <v>2</v>
      </c>
      <c r="J89" s="221"/>
    </row>
    <row r="90" spans="1:17">
      <c r="A90" s="1217"/>
      <c r="B90" s="1217"/>
      <c r="C90" s="1217"/>
      <c r="D90" s="1217"/>
      <c r="E90" s="1217"/>
      <c r="G90" s="968"/>
      <c r="I90" s="193">
        <f>SUM(I86:I89)</f>
        <v>337</v>
      </c>
      <c r="J90" s="221"/>
    </row>
    <row r="91" spans="1:17" ht="60" customHeight="1">
      <c r="A91" s="1217" t="s">
        <v>584</v>
      </c>
      <c r="B91" s="1217"/>
      <c r="C91" s="1217"/>
      <c r="D91" s="1217"/>
      <c r="E91" s="1217"/>
      <c r="G91" s="1029"/>
    </row>
  </sheetData>
  <sortState ref="G4:J82">
    <sortCondition ref="J3"/>
  </sortState>
  <mergeCells count="2">
    <mergeCell ref="A86:E90"/>
    <mergeCell ref="A91:E91"/>
  </mergeCells>
  <conditionalFormatting sqref="A4:A26 A28:A82">
    <cfRule type="duplicateValues" dxfId="11" priority="2"/>
  </conditionalFormatting>
  <conditionalFormatting sqref="A27">
    <cfRule type="duplicateValues" dxfId="10" priority="1"/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topLeftCell="C1" zoomScale="90" zoomScaleNormal="90" workbookViewId="0">
      <selection activeCell="S31" sqref="S31"/>
    </sheetView>
  </sheetViews>
  <sheetFormatPr defaultRowHeight="15"/>
  <cols>
    <col min="1" max="1" width="60.42578125" customWidth="1"/>
    <col min="2" max="13" width="10" customWidth="1"/>
    <col min="14" max="14" width="8.85546875" customWidth="1"/>
    <col min="15" max="15" width="9.5703125" customWidth="1"/>
    <col min="16" max="16" width="14.140625" customWidth="1"/>
    <col min="17" max="17" width="9.140625" style="193"/>
    <col min="18" max="19" width="9.140625" style="221"/>
  </cols>
  <sheetData>
    <row r="1" spans="1:17">
      <c r="A1" s="206" t="s">
        <v>3</v>
      </c>
    </row>
    <row r="2" spans="1:17" ht="15.75" thickBot="1">
      <c r="A2" s="1" t="s">
        <v>4</v>
      </c>
    </row>
    <row r="3" spans="1:17">
      <c r="A3" s="1070" t="s">
        <v>457</v>
      </c>
      <c r="B3" s="1071" t="s">
        <v>458</v>
      </c>
      <c r="C3" s="1071" t="s">
        <v>459</v>
      </c>
      <c r="D3" s="1071" t="s">
        <v>460</v>
      </c>
      <c r="E3" s="1072" t="s">
        <v>461</v>
      </c>
      <c r="F3" s="1072" t="s">
        <v>462</v>
      </c>
      <c r="G3" s="1072" t="s">
        <v>463</v>
      </c>
      <c r="H3" s="1072" t="s">
        <v>464</v>
      </c>
      <c r="I3" s="1072" t="s">
        <v>465</v>
      </c>
      <c r="J3" s="1072" t="s">
        <v>466</v>
      </c>
      <c r="K3" s="1072" t="s">
        <v>467</v>
      </c>
      <c r="L3" s="1072" t="s">
        <v>468</v>
      </c>
      <c r="M3" s="1078" t="s">
        <v>469</v>
      </c>
      <c r="N3" s="1084" t="s">
        <v>8</v>
      </c>
      <c r="O3" s="1081" t="s">
        <v>569</v>
      </c>
      <c r="P3" s="1076" t="s">
        <v>568</v>
      </c>
    </row>
    <row r="4" spans="1:17">
      <c r="A4" s="537" t="s">
        <v>318</v>
      </c>
      <c r="B4" s="207">
        <v>10</v>
      </c>
      <c r="C4" s="207">
        <v>4</v>
      </c>
      <c r="D4" s="207">
        <v>4</v>
      </c>
      <c r="E4" s="207">
        <v>4</v>
      </c>
      <c r="F4" s="207">
        <v>7</v>
      </c>
      <c r="G4" s="207">
        <v>5</v>
      </c>
      <c r="H4" s="207">
        <v>9</v>
      </c>
      <c r="I4" s="207">
        <v>10</v>
      </c>
      <c r="J4" s="207">
        <v>6</v>
      </c>
      <c r="K4" s="207"/>
      <c r="L4" s="207"/>
      <c r="M4" s="400"/>
      <c r="N4" s="1074">
        <f>SUM(B4:M4)</f>
        <v>59</v>
      </c>
      <c r="O4" s="1082">
        <v>13</v>
      </c>
      <c r="P4" s="341">
        <v>46</v>
      </c>
      <c r="Q4" s="193">
        <f t="shared" ref="Q4:Q37" si="0">N4-O4-P4</f>
        <v>0</v>
      </c>
    </row>
    <row r="5" spans="1:17">
      <c r="A5" s="537" t="s">
        <v>591</v>
      </c>
      <c r="B5" s="207">
        <v>0</v>
      </c>
      <c r="C5" s="207">
        <v>0</v>
      </c>
      <c r="D5" s="207">
        <v>0</v>
      </c>
      <c r="E5" s="207">
        <v>0</v>
      </c>
      <c r="F5" s="207">
        <v>0</v>
      </c>
      <c r="G5" s="207">
        <v>2</v>
      </c>
      <c r="H5" s="207">
        <v>2</v>
      </c>
      <c r="I5" s="207">
        <v>0</v>
      </c>
      <c r="J5" s="207">
        <v>0</v>
      </c>
      <c r="K5" s="207"/>
      <c r="L5" s="207"/>
      <c r="M5" s="400"/>
      <c r="N5" s="1074">
        <f t="shared" ref="N5:N36" si="1">SUM(B5:M5)</f>
        <v>4</v>
      </c>
      <c r="O5" s="1082">
        <v>2</v>
      </c>
      <c r="P5" s="341">
        <v>2</v>
      </c>
      <c r="Q5" s="193">
        <f t="shared" si="0"/>
        <v>0</v>
      </c>
    </row>
    <row r="6" spans="1:17">
      <c r="A6" s="537" t="s">
        <v>440</v>
      </c>
      <c r="B6" s="207">
        <v>0</v>
      </c>
      <c r="C6" s="207">
        <v>0</v>
      </c>
      <c r="D6" s="207">
        <v>0</v>
      </c>
      <c r="E6" s="207">
        <v>0</v>
      </c>
      <c r="F6" s="207">
        <v>0</v>
      </c>
      <c r="G6" s="207">
        <v>0</v>
      </c>
      <c r="H6" s="207">
        <v>0</v>
      </c>
      <c r="I6" s="207">
        <v>0</v>
      </c>
      <c r="J6" s="207">
        <v>0</v>
      </c>
      <c r="K6" s="207"/>
      <c r="L6" s="207"/>
      <c r="M6" s="400"/>
      <c r="N6" s="1074">
        <f t="shared" si="1"/>
        <v>0</v>
      </c>
      <c r="O6" s="1082">
        <v>0</v>
      </c>
      <c r="P6" s="341">
        <v>0</v>
      </c>
      <c r="Q6" s="193">
        <f t="shared" si="0"/>
        <v>0</v>
      </c>
    </row>
    <row r="7" spans="1:17">
      <c r="A7" s="537" t="s">
        <v>441</v>
      </c>
      <c r="B7" s="207">
        <v>0</v>
      </c>
      <c r="C7" s="207">
        <v>0</v>
      </c>
      <c r="D7" s="207">
        <v>0</v>
      </c>
      <c r="E7" s="207">
        <v>0</v>
      </c>
      <c r="F7" s="207">
        <v>0</v>
      </c>
      <c r="G7" s="207">
        <v>0</v>
      </c>
      <c r="H7" s="207">
        <v>0</v>
      </c>
      <c r="I7" s="207">
        <v>0</v>
      </c>
      <c r="J7" s="207">
        <v>0</v>
      </c>
      <c r="K7" s="207"/>
      <c r="L7" s="207"/>
      <c r="M7" s="400"/>
      <c r="N7" s="1074">
        <f t="shared" si="1"/>
        <v>0</v>
      </c>
      <c r="O7" s="1082">
        <v>0</v>
      </c>
      <c r="P7" s="341">
        <v>0</v>
      </c>
      <c r="Q7" s="193">
        <f t="shared" si="0"/>
        <v>0</v>
      </c>
    </row>
    <row r="8" spans="1:17">
      <c r="A8" s="537" t="s">
        <v>320</v>
      </c>
      <c r="B8" s="207">
        <v>3</v>
      </c>
      <c r="C8" s="207">
        <v>0</v>
      </c>
      <c r="D8" s="207">
        <v>2</v>
      </c>
      <c r="E8" s="207">
        <v>1</v>
      </c>
      <c r="F8" s="207">
        <v>3</v>
      </c>
      <c r="G8" s="207">
        <v>5</v>
      </c>
      <c r="H8" s="207">
        <v>6</v>
      </c>
      <c r="I8" s="207">
        <v>2</v>
      </c>
      <c r="J8" s="207">
        <v>6</v>
      </c>
      <c r="K8" s="207"/>
      <c r="L8" s="207"/>
      <c r="M8" s="400"/>
      <c r="N8" s="1074">
        <f t="shared" si="1"/>
        <v>28</v>
      </c>
      <c r="O8" s="1082">
        <v>9</v>
      </c>
      <c r="P8" s="341">
        <v>19</v>
      </c>
      <c r="Q8" s="193">
        <f t="shared" si="0"/>
        <v>0</v>
      </c>
    </row>
    <row r="9" spans="1:17">
      <c r="A9" s="537" t="s">
        <v>321</v>
      </c>
      <c r="B9" s="207">
        <v>0</v>
      </c>
      <c r="C9" s="207">
        <v>0</v>
      </c>
      <c r="D9" s="207">
        <v>0</v>
      </c>
      <c r="E9" s="207">
        <v>0</v>
      </c>
      <c r="F9" s="207">
        <v>1</v>
      </c>
      <c r="G9" s="207">
        <v>2</v>
      </c>
      <c r="H9" s="207">
        <v>0</v>
      </c>
      <c r="I9" s="207">
        <v>0</v>
      </c>
      <c r="J9" s="207">
        <v>0</v>
      </c>
      <c r="K9" s="207"/>
      <c r="L9" s="207"/>
      <c r="M9" s="400"/>
      <c r="N9" s="1074">
        <f t="shared" si="1"/>
        <v>3</v>
      </c>
      <c r="O9" s="1082">
        <v>0</v>
      </c>
      <c r="P9" s="341">
        <v>3</v>
      </c>
      <c r="Q9" s="193">
        <f t="shared" si="0"/>
        <v>0</v>
      </c>
    </row>
    <row r="10" spans="1:17">
      <c r="A10" s="537" t="s">
        <v>322</v>
      </c>
      <c r="B10" s="207">
        <v>3</v>
      </c>
      <c r="C10" s="207">
        <v>0</v>
      </c>
      <c r="D10" s="207">
        <v>1</v>
      </c>
      <c r="E10" s="207">
        <v>1</v>
      </c>
      <c r="F10" s="207">
        <v>0</v>
      </c>
      <c r="G10" s="207">
        <v>0</v>
      </c>
      <c r="H10" s="207">
        <v>0</v>
      </c>
      <c r="I10" s="207">
        <v>0</v>
      </c>
      <c r="J10" s="207">
        <v>0</v>
      </c>
      <c r="K10" s="207"/>
      <c r="L10" s="207"/>
      <c r="M10" s="400"/>
      <c r="N10" s="1074">
        <f t="shared" si="1"/>
        <v>5</v>
      </c>
      <c r="O10" s="1082">
        <v>5</v>
      </c>
      <c r="P10" s="341">
        <v>0</v>
      </c>
      <c r="Q10" s="193">
        <f t="shared" si="0"/>
        <v>0</v>
      </c>
    </row>
    <row r="11" spans="1:17">
      <c r="A11" s="537" t="s">
        <v>585</v>
      </c>
      <c r="B11" s="207">
        <v>4</v>
      </c>
      <c r="C11" s="207">
        <v>4</v>
      </c>
      <c r="D11" s="207">
        <v>2</v>
      </c>
      <c r="E11" s="207">
        <v>5</v>
      </c>
      <c r="F11" s="207">
        <v>4</v>
      </c>
      <c r="G11" s="207">
        <v>2</v>
      </c>
      <c r="H11" s="207">
        <v>0</v>
      </c>
      <c r="I11" s="207">
        <v>0</v>
      </c>
      <c r="J11" s="207">
        <v>3</v>
      </c>
      <c r="K11" s="207"/>
      <c r="L11" s="207"/>
      <c r="M11" s="400"/>
      <c r="N11" s="1074">
        <f t="shared" si="1"/>
        <v>24</v>
      </c>
      <c r="O11" s="1082">
        <v>1</v>
      </c>
      <c r="P11" s="341">
        <v>23</v>
      </c>
      <c r="Q11" s="193">
        <f t="shared" si="0"/>
        <v>0</v>
      </c>
    </row>
    <row r="12" spans="1:17">
      <c r="A12" s="537" t="s">
        <v>564</v>
      </c>
      <c r="B12" s="207">
        <v>0</v>
      </c>
      <c r="C12" s="207">
        <v>1</v>
      </c>
      <c r="D12" s="207">
        <v>0</v>
      </c>
      <c r="E12" s="207">
        <v>0</v>
      </c>
      <c r="F12" s="207">
        <v>0</v>
      </c>
      <c r="G12" s="207">
        <v>0</v>
      </c>
      <c r="H12" s="207">
        <v>1</v>
      </c>
      <c r="I12" s="207">
        <v>0</v>
      </c>
      <c r="J12" s="207">
        <v>0</v>
      </c>
      <c r="K12" s="207"/>
      <c r="L12" s="207"/>
      <c r="M12" s="400"/>
      <c r="N12" s="1074">
        <f t="shared" si="1"/>
        <v>2</v>
      </c>
      <c r="O12" s="1082">
        <v>1</v>
      </c>
      <c r="P12" s="341">
        <v>1</v>
      </c>
      <c r="Q12" s="193">
        <f t="shared" si="0"/>
        <v>0</v>
      </c>
    </row>
    <row r="13" spans="1:17">
      <c r="A13" s="537" t="s">
        <v>583</v>
      </c>
      <c r="B13" s="207">
        <v>0</v>
      </c>
      <c r="C13" s="207">
        <v>0</v>
      </c>
      <c r="D13" s="207">
        <v>0</v>
      </c>
      <c r="E13" s="207">
        <v>0</v>
      </c>
      <c r="F13" s="207">
        <v>2</v>
      </c>
      <c r="G13" s="207">
        <v>0</v>
      </c>
      <c r="H13" s="207">
        <v>0</v>
      </c>
      <c r="I13" s="207">
        <v>0</v>
      </c>
      <c r="J13" s="207">
        <v>0</v>
      </c>
      <c r="K13" s="207"/>
      <c r="L13" s="207"/>
      <c r="M13" s="400"/>
      <c r="N13" s="1074">
        <f t="shared" si="1"/>
        <v>2</v>
      </c>
      <c r="O13" s="1082">
        <v>2</v>
      </c>
      <c r="P13" s="341">
        <v>0</v>
      </c>
      <c r="Q13" s="193">
        <f t="shared" si="0"/>
        <v>0</v>
      </c>
    </row>
    <row r="14" spans="1:17">
      <c r="A14" s="537" t="s">
        <v>563</v>
      </c>
      <c r="B14" s="207">
        <v>11</v>
      </c>
      <c r="C14" s="207">
        <v>18</v>
      </c>
      <c r="D14" s="207">
        <v>21</v>
      </c>
      <c r="E14" s="207">
        <v>17</v>
      </c>
      <c r="F14" s="207">
        <v>25</v>
      </c>
      <c r="G14" s="207">
        <v>15</v>
      </c>
      <c r="H14" s="207">
        <v>9</v>
      </c>
      <c r="I14" s="207">
        <v>22</v>
      </c>
      <c r="J14" s="207">
        <v>17</v>
      </c>
      <c r="K14" s="207"/>
      <c r="L14" s="207"/>
      <c r="M14" s="400"/>
      <c r="N14" s="1074">
        <f t="shared" si="1"/>
        <v>155</v>
      </c>
      <c r="O14" s="1082">
        <v>0</v>
      </c>
      <c r="P14" s="341">
        <v>155</v>
      </c>
      <c r="Q14" s="193">
        <f t="shared" si="0"/>
        <v>0</v>
      </c>
    </row>
    <row r="15" spans="1:17">
      <c r="A15" s="812" t="s">
        <v>444</v>
      </c>
      <c r="B15" s="207">
        <v>0</v>
      </c>
      <c r="C15" s="207">
        <v>0</v>
      </c>
      <c r="D15" s="207">
        <v>0</v>
      </c>
      <c r="E15" s="207">
        <v>0</v>
      </c>
      <c r="F15" s="207">
        <v>0</v>
      </c>
      <c r="G15" s="207">
        <v>3</v>
      </c>
      <c r="H15" s="207">
        <v>1</v>
      </c>
      <c r="I15" s="207">
        <v>0</v>
      </c>
      <c r="J15" s="207">
        <v>1</v>
      </c>
      <c r="K15" s="207"/>
      <c r="L15" s="207"/>
      <c r="M15" s="400"/>
      <c r="N15" s="1074">
        <f t="shared" si="1"/>
        <v>5</v>
      </c>
      <c r="O15" s="1082">
        <v>3</v>
      </c>
      <c r="P15" s="341">
        <v>2</v>
      </c>
      <c r="Q15" s="193">
        <f t="shared" si="0"/>
        <v>0</v>
      </c>
    </row>
    <row r="16" spans="1:17">
      <c r="A16" s="537" t="s">
        <v>442</v>
      </c>
      <c r="B16" s="207">
        <v>0</v>
      </c>
      <c r="C16" s="207">
        <v>0</v>
      </c>
      <c r="D16" s="207">
        <v>0</v>
      </c>
      <c r="E16" s="207">
        <v>1</v>
      </c>
      <c r="F16" s="207">
        <v>1</v>
      </c>
      <c r="G16" s="207">
        <v>1</v>
      </c>
      <c r="H16" s="207">
        <v>0</v>
      </c>
      <c r="I16" s="207">
        <v>3</v>
      </c>
      <c r="J16" s="207">
        <v>0</v>
      </c>
      <c r="K16" s="207"/>
      <c r="L16" s="207"/>
      <c r="M16" s="400"/>
      <c r="N16" s="1074">
        <f t="shared" si="1"/>
        <v>6</v>
      </c>
      <c r="O16" s="1082">
        <v>1</v>
      </c>
      <c r="P16" s="341">
        <v>5</v>
      </c>
      <c r="Q16" s="193">
        <f t="shared" si="0"/>
        <v>0</v>
      </c>
    </row>
    <row r="17" spans="1:19">
      <c r="A17" s="1064" t="s">
        <v>443</v>
      </c>
      <c r="B17" s="207">
        <v>0</v>
      </c>
      <c r="C17" s="207">
        <v>0</v>
      </c>
      <c r="D17" s="207">
        <v>1</v>
      </c>
      <c r="E17" s="207">
        <v>1</v>
      </c>
      <c r="F17" s="207">
        <v>1</v>
      </c>
      <c r="G17" s="207">
        <v>1</v>
      </c>
      <c r="H17" s="207">
        <v>0</v>
      </c>
      <c r="I17" s="207">
        <v>0</v>
      </c>
      <c r="J17" s="207">
        <v>0</v>
      </c>
      <c r="K17" s="207"/>
      <c r="L17" s="207"/>
      <c r="M17" s="400"/>
      <c r="N17" s="1074">
        <f t="shared" si="1"/>
        <v>4</v>
      </c>
      <c r="O17" s="1082">
        <v>3</v>
      </c>
      <c r="P17" s="341">
        <v>1</v>
      </c>
      <c r="Q17" s="193">
        <f t="shared" si="0"/>
        <v>0</v>
      </c>
    </row>
    <row r="18" spans="1:19">
      <c r="A18" s="537" t="s">
        <v>446</v>
      </c>
      <c r="B18" s="207">
        <v>96</v>
      </c>
      <c r="C18" s="207">
        <v>83</v>
      </c>
      <c r="D18" s="207">
        <v>83</v>
      </c>
      <c r="E18" s="207">
        <v>83</v>
      </c>
      <c r="F18" s="207">
        <v>78</v>
      </c>
      <c r="G18" s="207">
        <v>75</v>
      </c>
      <c r="H18" s="207">
        <v>88</v>
      </c>
      <c r="I18" s="207">
        <v>67</v>
      </c>
      <c r="J18" s="207">
        <v>85</v>
      </c>
      <c r="K18" s="207"/>
      <c r="L18" s="207"/>
      <c r="M18" s="400"/>
      <c r="N18" s="1074">
        <f t="shared" si="1"/>
        <v>738</v>
      </c>
      <c r="O18" s="1082">
        <v>0</v>
      </c>
      <c r="P18" s="341">
        <v>738</v>
      </c>
      <c r="Q18" s="193">
        <f t="shared" si="0"/>
        <v>0</v>
      </c>
    </row>
    <row r="19" spans="1:19">
      <c r="A19" s="537" t="s">
        <v>323</v>
      </c>
      <c r="B19" s="207">
        <v>0</v>
      </c>
      <c r="C19" s="207">
        <v>0</v>
      </c>
      <c r="D19" s="207">
        <v>1</v>
      </c>
      <c r="E19" s="207">
        <v>0</v>
      </c>
      <c r="F19" s="207">
        <v>0</v>
      </c>
      <c r="G19" s="207">
        <v>0</v>
      </c>
      <c r="H19" s="207">
        <v>0</v>
      </c>
      <c r="I19" s="207">
        <v>0</v>
      </c>
      <c r="J19" s="207">
        <v>3</v>
      </c>
      <c r="K19" s="207"/>
      <c r="L19" s="207"/>
      <c r="M19" s="400"/>
      <c r="N19" s="1074">
        <f t="shared" si="1"/>
        <v>4</v>
      </c>
      <c r="O19" s="1082">
        <v>1</v>
      </c>
      <c r="P19" s="341">
        <v>3</v>
      </c>
      <c r="Q19" s="193">
        <f t="shared" si="0"/>
        <v>0</v>
      </c>
    </row>
    <row r="20" spans="1:19">
      <c r="A20" s="537" t="s">
        <v>324</v>
      </c>
      <c r="B20" s="207">
        <v>1</v>
      </c>
      <c r="C20" s="207">
        <v>0</v>
      </c>
      <c r="D20" s="207">
        <v>0</v>
      </c>
      <c r="E20" s="207">
        <v>0</v>
      </c>
      <c r="F20" s="207">
        <v>0</v>
      </c>
      <c r="G20" s="207">
        <v>0</v>
      </c>
      <c r="H20" s="207">
        <v>0</v>
      </c>
      <c r="I20" s="207">
        <v>0</v>
      </c>
      <c r="J20" s="207">
        <v>0</v>
      </c>
      <c r="K20" s="207"/>
      <c r="L20" s="207"/>
      <c r="M20" s="400"/>
      <c r="N20" s="1074">
        <f t="shared" si="1"/>
        <v>1</v>
      </c>
      <c r="O20" s="1082">
        <v>1</v>
      </c>
      <c r="P20" s="341">
        <v>0</v>
      </c>
      <c r="Q20" s="193">
        <f t="shared" si="0"/>
        <v>0</v>
      </c>
    </row>
    <row r="21" spans="1:19">
      <c r="A21" s="537" t="s">
        <v>325</v>
      </c>
      <c r="B21" s="207">
        <v>18</v>
      </c>
      <c r="C21" s="207">
        <v>17</v>
      </c>
      <c r="D21" s="207">
        <v>22</v>
      </c>
      <c r="E21" s="207">
        <v>16</v>
      </c>
      <c r="F21" s="207">
        <v>19</v>
      </c>
      <c r="G21" s="207">
        <v>12</v>
      </c>
      <c r="H21" s="207">
        <v>10</v>
      </c>
      <c r="I21" s="207">
        <v>14</v>
      </c>
      <c r="J21" s="207">
        <v>18</v>
      </c>
      <c r="K21" s="207"/>
      <c r="L21" s="207"/>
      <c r="M21" s="400"/>
      <c r="N21" s="1074">
        <f t="shared" si="1"/>
        <v>146</v>
      </c>
      <c r="O21" s="1082">
        <v>20</v>
      </c>
      <c r="P21" s="341">
        <v>126</v>
      </c>
      <c r="Q21" s="193">
        <f t="shared" si="0"/>
        <v>0</v>
      </c>
    </row>
    <row r="22" spans="1:19">
      <c r="A22" s="537" t="s">
        <v>445</v>
      </c>
      <c r="B22" s="207">
        <v>0</v>
      </c>
      <c r="C22" s="207">
        <v>0</v>
      </c>
      <c r="D22" s="207">
        <v>0</v>
      </c>
      <c r="E22" s="207">
        <v>0</v>
      </c>
      <c r="F22" s="207">
        <v>0</v>
      </c>
      <c r="G22" s="207">
        <v>0</v>
      </c>
      <c r="H22" s="207">
        <v>0</v>
      </c>
      <c r="I22" s="207">
        <v>0</v>
      </c>
      <c r="J22" s="207">
        <v>0</v>
      </c>
      <c r="K22" s="207"/>
      <c r="L22" s="207"/>
      <c r="M22" s="400"/>
      <c r="N22" s="1074">
        <f t="shared" si="1"/>
        <v>0</v>
      </c>
      <c r="O22" s="1082">
        <v>0</v>
      </c>
      <c r="P22" s="341">
        <v>0</v>
      </c>
      <c r="Q22" s="193">
        <f t="shared" si="0"/>
        <v>0</v>
      </c>
    </row>
    <row r="23" spans="1:19">
      <c r="A23" s="537" t="s">
        <v>326</v>
      </c>
      <c r="B23" s="207">
        <v>0</v>
      </c>
      <c r="C23" s="207">
        <v>0</v>
      </c>
      <c r="D23" s="207">
        <v>0</v>
      </c>
      <c r="E23" s="207">
        <v>0</v>
      </c>
      <c r="F23" s="207">
        <v>0</v>
      </c>
      <c r="G23" s="207">
        <v>0</v>
      </c>
      <c r="H23" s="207">
        <v>0</v>
      </c>
      <c r="I23" s="207">
        <v>0</v>
      </c>
      <c r="J23" s="207">
        <v>0</v>
      </c>
      <c r="K23" s="207"/>
      <c r="L23" s="207"/>
      <c r="M23" s="400"/>
      <c r="N23" s="1074">
        <f t="shared" si="1"/>
        <v>0</v>
      </c>
      <c r="O23" s="1082">
        <v>0</v>
      </c>
      <c r="P23" s="341">
        <v>0</v>
      </c>
      <c r="Q23" s="193">
        <f t="shared" si="0"/>
        <v>0</v>
      </c>
    </row>
    <row r="24" spans="1:19">
      <c r="A24" s="537" t="s">
        <v>327</v>
      </c>
      <c r="B24" s="207">
        <v>0</v>
      </c>
      <c r="C24" s="207">
        <v>2</v>
      </c>
      <c r="D24" s="207">
        <v>0</v>
      </c>
      <c r="E24" s="207">
        <v>0</v>
      </c>
      <c r="F24" s="207">
        <v>0</v>
      </c>
      <c r="G24" s="207">
        <v>0</v>
      </c>
      <c r="H24" s="207">
        <v>0</v>
      </c>
      <c r="I24" s="207">
        <v>0</v>
      </c>
      <c r="J24" s="207">
        <v>0</v>
      </c>
      <c r="K24" s="207"/>
      <c r="L24" s="207"/>
      <c r="M24" s="400"/>
      <c r="N24" s="1074">
        <f t="shared" si="1"/>
        <v>2</v>
      </c>
      <c r="O24" s="1082">
        <v>0</v>
      </c>
      <c r="P24" s="341">
        <v>2</v>
      </c>
      <c r="Q24" s="193">
        <f t="shared" si="0"/>
        <v>0</v>
      </c>
    </row>
    <row r="25" spans="1:19">
      <c r="A25" s="537" t="s">
        <v>328</v>
      </c>
      <c r="B25" s="207">
        <v>0</v>
      </c>
      <c r="C25" s="207">
        <v>0</v>
      </c>
      <c r="D25" s="207">
        <v>1</v>
      </c>
      <c r="E25" s="207">
        <v>0</v>
      </c>
      <c r="F25" s="207">
        <v>2</v>
      </c>
      <c r="G25" s="207">
        <v>2</v>
      </c>
      <c r="H25" s="207">
        <v>0</v>
      </c>
      <c r="I25" s="207">
        <v>0</v>
      </c>
      <c r="J25" s="207">
        <v>1</v>
      </c>
      <c r="K25" s="207"/>
      <c r="L25" s="207"/>
      <c r="M25" s="400"/>
      <c r="N25" s="1074">
        <f t="shared" si="1"/>
        <v>6</v>
      </c>
      <c r="O25" s="1082">
        <v>4</v>
      </c>
      <c r="P25" s="341">
        <v>2</v>
      </c>
      <c r="Q25" s="193">
        <f t="shared" si="0"/>
        <v>0</v>
      </c>
    </row>
    <row r="26" spans="1:19">
      <c r="A26" s="537" t="s">
        <v>448</v>
      </c>
      <c r="B26" s="207">
        <v>0</v>
      </c>
      <c r="C26" s="207">
        <v>1</v>
      </c>
      <c r="D26" s="207">
        <v>0</v>
      </c>
      <c r="E26" s="207">
        <v>0</v>
      </c>
      <c r="F26" s="207">
        <v>0</v>
      </c>
      <c r="G26" s="207">
        <v>0</v>
      </c>
      <c r="H26" s="207">
        <v>0</v>
      </c>
      <c r="I26" s="207">
        <v>0</v>
      </c>
      <c r="J26" s="207">
        <v>0</v>
      </c>
      <c r="K26" s="207"/>
      <c r="L26" s="207"/>
      <c r="M26" s="400"/>
      <c r="N26" s="1074">
        <f t="shared" si="1"/>
        <v>1</v>
      </c>
      <c r="O26" s="1082">
        <v>0</v>
      </c>
      <c r="P26" s="341">
        <v>1</v>
      </c>
      <c r="Q26" s="193">
        <f t="shared" si="0"/>
        <v>0</v>
      </c>
    </row>
    <row r="27" spans="1:19" s="596" customFormat="1">
      <c r="A27" s="537" t="s">
        <v>447</v>
      </c>
      <c r="B27" s="207">
        <v>0</v>
      </c>
      <c r="C27" s="207">
        <v>0</v>
      </c>
      <c r="D27" s="207">
        <v>0</v>
      </c>
      <c r="E27" s="207">
        <v>0</v>
      </c>
      <c r="F27" s="207">
        <v>0</v>
      </c>
      <c r="G27" s="207">
        <v>1</v>
      </c>
      <c r="H27" s="207">
        <v>0</v>
      </c>
      <c r="I27" s="207">
        <v>0</v>
      </c>
      <c r="J27" s="207">
        <v>0</v>
      </c>
      <c r="K27" s="207"/>
      <c r="L27" s="207"/>
      <c r="M27" s="400"/>
      <c r="N27" s="1074">
        <f t="shared" si="1"/>
        <v>1</v>
      </c>
      <c r="O27" s="1082">
        <v>1</v>
      </c>
      <c r="P27" s="341">
        <v>0</v>
      </c>
      <c r="Q27" s="1029">
        <f t="shared" si="0"/>
        <v>0</v>
      </c>
      <c r="R27" s="968"/>
      <c r="S27" s="968"/>
    </row>
    <row r="28" spans="1:19">
      <c r="A28" s="1065" t="s">
        <v>578</v>
      </c>
      <c r="B28" s="1039">
        <v>0</v>
      </c>
      <c r="C28" s="1039">
        <v>0</v>
      </c>
      <c r="D28" s="1039">
        <v>0</v>
      </c>
      <c r="E28" s="1039">
        <v>1</v>
      </c>
      <c r="F28" s="1039">
        <v>0</v>
      </c>
      <c r="G28" s="1039">
        <v>0</v>
      </c>
      <c r="H28" s="1039">
        <v>0</v>
      </c>
      <c r="I28" s="1039">
        <v>0</v>
      </c>
      <c r="J28" s="1039">
        <v>0</v>
      </c>
      <c r="K28" s="1039"/>
      <c r="L28" s="1039"/>
      <c r="M28" s="1043"/>
      <c r="N28" s="1075">
        <f t="shared" si="1"/>
        <v>1</v>
      </c>
      <c r="O28" s="1083">
        <v>0</v>
      </c>
      <c r="P28" s="1041">
        <v>1</v>
      </c>
      <c r="Q28" s="193">
        <f t="shared" si="0"/>
        <v>0</v>
      </c>
    </row>
    <row r="29" spans="1:19">
      <c r="A29" s="537" t="s">
        <v>329</v>
      </c>
      <c r="B29" s="207">
        <v>1</v>
      </c>
      <c r="C29" s="207">
        <v>0</v>
      </c>
      <c r="D29" s="207">
        <v>1</v>
      </c>
      <c r="E29" s="207">
        <v>1</v>
      </c>
      <c r="F29" s="207">
        <v>0</v>
      </c>
      <c r="G29" s="207">
        <v>1</v>
      </c>
      <c r="H29" s="207">
        <v>2</v>
      </c>
      <c r="I29" s="207">
        <v>1</v>
      </c>
      <c r="J29" s="207">
        <v>1</v>
      </c>
      <c r="K29" s="207"/>
      <c r="L29" s="207"/>
      <c r="M29" s="400"/>
      <c r="N29" s="1074">
        <f t="shared" si="1"/>
        <v>8</v>
      </c>
      <c r="O29" s="1082">
        <v>3</v>
      </c>
      <c r="P29" s="341">
        <v>5</v>
      </c>
      <c r="Q29" s="193">
        <f t="shared" si="0"/>
        <v>0</v>
      </c>
    </row>
    <row r="30" spans="1:19">
      <c r="A30" s="537" t="s">
        <v>330</v>
      </c>
      <c r="B30" s="207">
        <v>0</v>
      </c>
      <c r="C30" s="207">
        <v>0</v>
      </c>
      <c r="D30" s="207">
        <v>0</v>
      </c>
      <c r="E30" s="207">
        <v>1</v>
      </c>
      <c r="F30" s="207">
        <v>0</v>
      </c>
      <c r="G30" s="207">
        <v>0</v>
      </c>
      <c r="H30" s="207">
        <v>0</v>
      </c>
      <c r="I30" s="207">
        <v>2</v>
      </c>
      <c r="J30" s="207">
        <v>0</v>
      </c>
      <c r="K30" s="207"/>
      <c r="L30" s="207"/>
      <c r="M30" s="400"/>
      <c r="N30" s="1074">
        <f t="shared" si="1"/>
        <v>3</v>
      </c>
      <c r="O30" s="1082">
        <v>1</v>
      </c>
      <c r="P30" s="341">
        <v>2</v>
      </c>
      <c r="Q30" s="193">
        <f t="shared" si="0"/>
        <v>0</v>
      </c>
    </row>
    <row r="31" spans="1:19">
      <c r="A31" s="537" t="s">
        <v>331</v>
      </c>
      <c r="B31" s="207">
        <v>104</v>
      </c>
      <c r="C31" s="207">
        <v>84</v>
      </c>
      <c r="D31" s="207">
        <v>100</v>
      </c>
      <c r="E31" s="207">
        <v>82</v>
      </c>
      <c r="F31" s="207">
        <v>125</v>
      </c>
      <c r="G31" s="207">
        <v>105</v>
      </c>
      <c r="H31" s="207">
        <v>116</v>
      </c>
      <c r="I31" s="207">
        <v>109</v>
      </c>
      <c r="J31" s="207">
        <v>125</v>
      </c>
      <c r="K31" s="207"/>
      <c r="L31" s="207"/>
      <c r="M31" s="400"/>
      <c r="N31" s="1074">
        <f t="shared" si="1"/>
        <v>950</v>
      </c>
      <c r="O31" s="1082">
        <v>339</v>
      </c>
      <c r="P31" s="341">
        <v>611</v>
      </c>
      <c r="Q31" s="193">
        <f t="shared" si="0"/>
        <v>0</v>
      </c>
    </row>
    <row r="32" spans="1:19">
      <c r="A32" s="537" t="s">
        <v>41</v>
      </c>
      <c r="B32" s="207">
        <v>4</v>
      </c>
      <c r="C32" s="207">
        <v>2</v>
      </c>
      <c r="D32" s="207">
        <v>3</v>
      </c>
      <c r="E32" s="207">
        <v>2</v>
      </c>
      <c r="F32" s="207">
        <v>4</v>
      </c>
      <c r="G32" s="207">
        <v>1</v>
      </c>
      <c r="H32" s="207">
        <v>2</v>
      </c>
      <c r="I32" s="207">
        <v>0</v>
      </c>
      <c r="J32" s="207">
        <v>0</v>
      </c>
      <c r="K32" s="207"/>
      <c r="L32" s="207"/>
      <c r="M32" s="400"/>
      <c r="N32" s="1074">
        <f t="shared" si="1"/>
        <v>18</v>
      </c>
      <c r="O32" s="1082">
        <v>4</v>
      </c>
      <c r="P32" s="341">
        <v>14</v>
      </c>
      <c r="Q32" s="193">
        <f t="shared" si="0"/>
        <v>0</v>
      </c>
    </row>
    <row r="33" spans="1:17">
      <c r="A33" s="537" t="s">
        <v>332</v>
      </c>
      <c r="B33" s="207">
        <v>13</v>
      </c>
      <c r="C33" s="207">
        <v>13</v>
      </c>
      <c r="D33" s="207">
        <v>8</v>
      </c>
      <c r="E33" s="207">
        <v>21</v>
      </c>
      <c r="F33" s="207">
        <v>24</v>
      </c>
      <c r="G33" s="207">
        <v>27</v>
      </c>
      <c r="H33" s="207">
        <v>38</v>
      </c>
      <c r="I33" s="207">
        <v>29</v>
      </c>
      <c r="J33" s="207">
        <v>19</v>
      </c>
      <c r="K33" s="207"/>
      <c r="L33" s="207"/>
      <c r="M33" s="400"/>
      <c r="N33" s="1074">
        <f t="shared" si="1"/>
        <v>192</v>
      </c>
      <c r="O33" s="1082">
        <v>78</v>
      </c>
      <c r="P33" s="341">
        <v>114</v>
      </c>
      <c r="Q33" s="193">
        <f t="shared" si="0"/>
        <v>0</v>
      </c>
    </row>
    <row r="34" spans="1:17">
      <c r="A34" s="537" t="s">
        <v>333</v>
      </c>
      <c r="B34" s="207">
        <v>10</v>
      </c>
      <c r="C34" s="207">
        <v>3</v>
      </c>
      <c r="D34" s="207">
        <v>4</v>
      </c>
      <c r="E34" s="207">
        <v>2</v>
      </c>
      <c r="F34" s="207">
        <v>2</v>
      </c>
      <c r="G34" s="207">
        <v>8</v>
      </c>
      <c r="H34" s="207">
        <v>11</v>
      </c>
      <c r="I34" s="207">
        <v>6</v>
      </c>
      <c r="J34" s="207">
        <v>2</v>
      </c>
      <c r="K34" s="207"/>
      <c r="L34" s="207"/>
      <c r="M34" s="400"/>
      <c r="N34" s="1074">
        <f t="shared" si="1"/>
        <v>48</v>
      </c>
      <c r="O34" s="1082">
        <v>20</v>
      </c>
      <c r="P34" s="341">
        <v>28</v>
      </c>
      <c r="Q34" s="193">
        <f t="shared" si="0"/>
        <v>0</v>
      </c>
    </row>
    <row r="35" spans="1:17">
      <c r="A35" s="537" t="s">
        <v>334</v>
      </c>
      <c r="B35" s="207">
        <v>3</v>
      </c>
      <c r="C35" s="207">
        <v>3</v>
      </c>
      <c r="D35" s="207">
        <v>4</v>
      </c>
      <c r="E35" s="207">
        <v>1</v>
      </c>
      <c r="F35" s="207">
        <v>3</v>
      </c>
      <c r="G35" s="207">
        <v>2</v>
      </c>
      <c r="H35" s="207">
        <v>6</v>
      </c>
      <c r="I35" s="207">
        <v>2</v>
      </c>
      <c r="J35" s="207">
        <v>0</v>
      </c>
      <c r="K35" s="207"/>
      <c r="L35" s="207"/>
      <c r="M35" s="400"/>
      <c r="N35" s="1074">
        <f t="shared" si="1"/>
        <v>24</v>
      </c>
      <c r="O35" s="1082">
        <v>7</v>
      </c>
      <c r="P35" s="341">
        <v>17</v>
      </c>
      <c r="Q35" s="193">
        <f t="shared" si="0"/>
        <v>0</v>
      </c>
    </row>
    <row r="36" spans="1:17">
      <c r="A36" s="537" t="s">
        <v>335</v>
      </c>
      <c r="B36" s="207">
        <v>5</v>
      </c>
      <c r="C36" s="207">
        <v>3</v>
      </c>
      <c r="D36" s="207">
        <v>2</v>
      </c>
      <c r="E36" s="207">
        <v>3</v>
      </c>
      <c r="F36" s="207">
        <v>8</v>
      </c>
      <c r="G36" s="207">
        <v>5</v>
      </c>
      <c r="H36" s="207">
        <v>6</v>
      </c>
      <c r="I36" s="207">
        <v>3</v>
      </c>
      <c r="J36" s="207">
        <v>7</v>
      </c>
      <c r="K36" s="207"/>
      <c r="L36" s="207"/>
      <c r="M36" s="400"/>
      <c r="N36" s="1074">
        <f t="shared" si="1"/>
        <v>42</v>
      </c>
      <c r="O36" s="1082">
        <v>23</v>
      </c>
      <c r="P36" s="341">
        <v>19</v>
      </c>
      <c r="Q36" s="193">
        <f t="shared" si="0"/>
        <v>0</v>
      </c>
    </row>
    <row r="37" spans="1:17">
      <c r="A37" s="537" t="s">
        <v>336</v>
      </c>
      <c r="B37" s="207">
        <v>56</v>
      </c>
      <c r="C37" s="207">
        <v>52</v>
      </c>
      <c r="D37" s="207">
        <v>105</v>
      </c>
      <c r="E37" s="207">
        <v>99</v>
      </c>
      <c r="F37" s="207">
        <v>138</v>
      </c>
      <c r="G37" s="207">
        <v>127</v>
      </c>
      <c r="H37" s="207">
        <v>89</v>
      </c>
      <c r="I37" s="207">
        <v>131</v>
      </c>
      <c r="J37" s="207">
        <v>141</v>
      </c>
      <c r="K37" s="207"/>
      <c r="L37" s="207"/>
      <c r="M37" s="400"/>
      <c r="N37" s="1074">
        <f t="shared" ref="N37:N68" si="2">SUM(B37:M37)</f>
        <v>938</v>
      </c>
      <c r="O37" s="1082">
        <v>378</v>
      </c>
      <c r="P37" s="341">
        <v>560</v>
      </c>
      <c r="Q37" s="193">
        <f t="shared" si="0"/>
        <v>0</v>
      </c>
    </row>
    <row r="38" spans="1:17">
      <c r="A38" s="537" t="s">
        <v>337</v>
      </c>
      <c r="B38" s="207">
        <v>2</v>
      </c>
      <c r="C38" s="207">
        <v>1</v>
      </c>
      <c r="D38" s="207">
        <v>4</v>
      </c>
      <c r="E38" s="207">
        <v>4</v>
      </c>
      <c r="F38" s="207">
        <v>7</v>
      </c>
      <c r="G38" s="207">
        <v>2</v>
      </c>
      <c r="H38" s="207">
        <v>2</v>
      </c>
      <c r="I38" s="207">
        <v>4</v>
      </c>
      <c r="J38" s="207">
        <v>4</v>
      </c>
      <c r="K38" s="207"/>
      <c r="L38" s="207"/>
      <c r="M38" s="400"/>
      <c r="N38" s="1074">
        <f t="shared" si="2"/>
        <v>30</v>
      </c>
      <c r="O38" s="1082">
        <v>14</v>
      </c>
      <c r="P38" s="341">
        <v>16</v>
      </c>
      <c r="Q38" s="193">
        <f t="shared" ref="Q38:Q70" si="3">N38-O38-P38</f>
        <v>0</v>
      </c>
    </row>
    <row r="39" spans="1:17">
      <c r="A39" s="537" t="s">
        <v>338</v>
      </c>
      <c r="B39" s="207">
        <v>0</v>
      </c>
      <c r="C39" s="207">
        <v>0</v>
      </c>
      <c r="D39" s="207">
        <v>4</v>
      </c>
      <c r="E39" s="207">
        <v>6</v>
      </c>
      <c r="F39" s="207">
        <v>7</v>
      </c>
      <c r="G39" s="207">
        <v>1</v>
      </c>
      <c r="H39" s="207">
        <v>2</v>
      </c>
      <c r="I39" s="207">
        <v>2</v>
      </c>
      <c r="J39" s="207">
        <v>4</v>
      </c>
      <c r="K39" s="207"/>
      <c r="L39" s="207"/>
      <c r="M39" s="400"/>
      <c r="N39" s="1074">
        <f t="shared" si="2"/>
        <v>26</v>
      </c>
      <c r="O39" s="1082">
        <v>11</v>
      </c>
      <c r="P39" s="341">
        <v>15</v>
      </c>
      <c r="Q39" s="193">
        <f t="shared" si="3"/>
        <v>0</v>
      </c>
    </row>
    <row r="40" spans="1:17">
      <c r="A40" s="537" t="s">
        <v>339</v>
      </c>
      <c r="B40" s="207">
        <v>1</v>
      </c>
      <c r="C40" s="207">
        <v>1</v>
      </c>
      <c r="D40" s="207">
        <v>4</v>
      </c>
      <c r="E40" s="207">
        <v>6</v>
      </c>
      <c r="F40" s="207">
        <v>6</v>
      </c>
      <c r="G40" s="207">
        <v>0</v>
      </c>
      <c r="H40" s="207">
        <v>5</v>
      </c>
      <c r="I40" s="207">
        <v>1</v>
      </c>
      <c r="J40" s="207">
        <v>3</v>
      </c>
      <c r="K40" s="207"/>
      <c r="L40" s="207"/>
      <c r="M40" s="400"/>
      <c r="N40" s="1074">
        <f t="shared" si="2"/>
        <v>27</v>
      </c>
      <c r="O40" s="1082">
        <v>20</v>
      </c>
      <c r="P40" s="341">
        <v>7</v>
      </c>
      <c r="Q40" s="193">
        <f t="shared" si="3"/>
        <v>0</v>
      </c>
    </row>
    <row r="41" spans="1:17">
      <c r="A41" s="537" t="s">
        <v>43</v>
      </c>
      <c r="B41" s="207">
        <v>0</v>
      </c>
      <c r="C41" s="207">
        <v>1</v>
      </c>
      <c r="D41" s="207">
        <v>0</v>
      </c>
      <c r="E41" s="207">
        <v>1</v>
      </c>
      <c r="F41" s="207">
        <v>1</v>
      </c>
      <c r="G41" s="207">
        <v>0</v>
      </c>
      <c r="H41" s="207">
        <v>0</v>
      </c>
      <c r="I41" s="207">
        <v>2</v>
      </c>
      <c r="J41" s="207">
        <v>0</v>
      </c>
      <c r="K41" s="207"/>
      <c r="L41" s="207"/>
      <c r="M41" s="400"/>
      <c r="N41" s="1074">
        <f t="shared" si="2"/>
        <v>5</v>
      </c>
      <c r="O41" s="1082">
        <v>1</v>
      </c>
      <c r="P41" s="341">
        <v>4</v>
      </c>
      <c r="Q41" s="193">
        <f t="shared" si="3"/>
        <v>0</v>
      </c>
    </row>
    <row r="42" spans="1:17">
      <c r="A42" s="537" t="s">
        <v>340</v>
      </c>
      <c r="B42" s="207">
        <v>0</v>
      </c>
      <c r="C42" s="207">
        <v>2</v>
      </c>
      <c r="D42" s="207">
        <v>4</v>
      </c>
      <c r="E42" s="207">
        <v>3</v>
      </c>
      <c r="F42" s="207">
        <v>1</v>
      </c>
      <c r="G42" s="207">
        <v>1</v>
      </c>
      <c r="H42" s="207">
        <v>4</v>
      </c>
      <c r="I42" s="207">
        <v>2</v>
      </c>
      <c r="J42" s="207">
        <v>2</v>
      </c>
      <c r="K42" s="207"/>
      <c r="L42" s="207"/>
      <c r="M42" s="400"/>
      <c r="N42" s="1074">
        <f t="shared" si="2"/>
        <v>19</v>
      </c>
      <c r="O42" s="1082">
        <v>8</v>
      </c>
      <c r="P42" s="341">
        <v>11</v>
      </c>
      <c r="Q42" s="193">
        <f t="shared" si="3"/>
        <v>0</v>
      </c>
    </row>
    <row r="43" spans="1:17">
      <c r="A43" s="537" t="s">
        <v>341</v>
      </c>
      <c r="B43" s="207">
        <v>0</v>
      </c>
      <c r="C43" s="207">
        <v>2</v>
      </c>
      <c r="D43" s="207">
        <v>0</v>
      </c>
      <c r="E43" s="207">
        <v>0</v>
      </c>
      <c r="F43" s="207">
        <v>0</v>
      </c>
      <c r="G43" s="207">
        <v>1</v>
      </c>
      <c r="H43" s="207">
        <v>1</v>
      </c>
      <c r="I43" s="207">
        <v>1</v>
      </c>
      <c r="J43" s="207">
        <v>0</v>
      </c>
      <c r="K43" s="207"/>
      <c r="L43" s="207"/>
      <c r="M43" s="400"/>
      <c r="N43" s="1074">
        <f t="shared" si="2"/>
        <v>5</v>
      </c>
      <c r="O43" s="1082">
        <v>2</v>
      </c>
      <c r="P43" s="341">
        <v>3</v>
      </c>
      <c r="Q43" s="193">
        <f t="shared" si="3"/>
        <v>0</v>
      </c>
    </row>
    <row r="44" spans="1:17">
      <c r="A44" s="537" t="s">
        <v>342</v>
      </c>
      <c r="B44" s="207">
        <v>0</v>
      </c>
      <c r="C44" s="207">
        <v>0</v>
      </c>
      <c r="D44" s="207">
        <v>0</v>
      </c>
      <c r="E44" s="207">
        <v>2</v>
      </c>
      <c r="F44" s="207">
        <v>1</v>
      </c>
      <c r="G44" s="207">
        <v>0</v>
      </c>
      <c r="H44" s="207">
        <v>0</v>
      </c>
      <c r="I44" s="207">
        <v>0</v>
      </c>
      <c r="J44" s="207">
        <v>3</v>
      </c>
      <c r="K44" s="207"/>
      <c r="L44" s="207"/>
      <c r="M44" s="400"/>
      <c r="N44" s="1074">
        <f t="shared" si="2"/>
        <v>6</v>
      </c>
      <c r="O44" s="1082">
        <v>1</v>
      </c>
      <c r="P44" s="341">
        <v>5</v>
      </c>
      <c r="Q44" s="193">
        <f t="shared" si="3"/>
        <v>0</v>
      </c>
    </row>
    <row r="45" spans="1:17">
      <c r="A45" s="812" t="s">
        <v>574</v>
      </c>
      <c r="B45" s="207">
        <v>0</v>
      </c>
      <c r="C45" s="207">
        <v>0</v>
      </c>
      <c r="D45" s="207">
        <v>1</v>
      </c>
      <c r="E45" s="207">
        <v>0</v>
      </c>
      <c r="F45" s="207">
        <v>0</v>
      </c>
      <c r="G45" s="207">
        <v>1</v>
      </c>
      <c r="H45" s="207">
        <v>0</v>
      </c>
      <c r="I45" s="207">
        <v>1</v>
      </c>
      <c r="J45" s="207">
        <v>0</v>
      </c>
      <c r="K45" s="207"/>
      <c r="L45" s="207"/>
      <c r="M45" s="400"/>
      <c r="N45" s="1074">
        <f t="shared" si="2"/>
        <v>3</v>
      </c>
      <c r="O45" s="1082">
        <v>3</v>
      </c>
      <c r="P45" s="341">
        <v>0</v>
      </c>
      <c r="Q45" s="193">
        <f t="shared" si="3"/>
        <v>0</v>
      </c>
    </row>
    <row r="46" spans="1:17">
      <c r="A46" s="537" t="s">
        <v>343</v>
      </c>
      <c r="B46" s="207">
        <v>16</v>
      </c>
      <c r="C46" s="207">
        <v>12</v>
      </c>
      <c r="D46" s="207">
        <v>8</v>
      </c>
      <c r="E46" s="207">
        <v>9</v>
      </c>
      <c r="F46" s="207">
        <v>14</v>
      </c>
      <c r="G46" s="207">
        <v>8</v>
      </c>
      <c r="H46" s="207">
        <v>20</v>
      </c>
      <c r="I46" s="207">
        <v>18</v>
      </c>
      <c r="J46" s="207">
        <v>20</v>
      </c>
      <c r="K46" s="207"/>
      <c r="L46" s="207"/>
      <c r="M46" s="400"/>
      <c r="N46" s="1074">
        <f t="shared" si="2"/>
        <v>125</v>
      </c>
      <c r="O46" s="1082">
        <v>51</v>
      </c>
      <c r="P46" s="341">
        <v>74</v>
      </c>
      <c r="Q46" s="193">
        <f t="shared" si="3"/>
        <v>0</v>
      </c>
    </row>
    <row r="47" spans="1:17">
      <c r="A47" s="537" t="s">
        <v>344</v>
      </c>
      <c r="B47" s="207">
        <v>2</v>
      </c>
      <c r="C47" s="207">
        <v>1</v>
      </c>
      <c r="D47" s="207">
        <v>1</v>
      </c>
      <c r="E47" s="207">
        <v>2</v>
      </c>
      <c r="F47" s="207">
        <v>1</v>
      </c>
      <c r="G47" s="207">
        <v>4</v>
      </c>
      <c r="H47" s="207">
        <v>0</v>
      </c>
      <c r="I47" s="207">
        <v>1</v>
      </c>
      <c r="J47" s="207">
        <v>1</v>
      </c>
      <c r="K47" s="207"/>
      <c r="L47" s="207"/>
      <c r="M47" s="400"/>
      <c r="N47" s="1074">
        <f t="shared" si="2"/>
        <v>13</v>
      </c>
      <c r="O47" s="1082">
        <v>9</v>
      </c>
      <c r="P47" s="341">
        <v>4</v>
      </c>
      <c r="Q47" s="193">
        <f t="shared" si="3"/>
        <v>0</v>
      </c>
    </row>
    <row r="48" spans="1:17">
      <c r="A48" s="537" t="s">
        <v>345</v>
      </c>
      <c r="B48" s="207">
        <v>1</v>
      </c>
      <c r="C48" s="207">
        <v>1</v>
      </c>
      <c r="D48" s="207">
        <v>0</v>
      </c>
      <c r="E48" s="207">
        <v>2</v>
      </c>
      <c r="F48" s="207">
        <v>1</v>
      </c>
      <c r="G48" s="207">
        <v>1</v>
      </c>
      <c r="H48" s="207">
        <v>1</v>
      </c>
      <c r="I48" s="207">
        <v>3</v>
      </c>
      <c r="J48" s="207">
        <v>0</v>
      </c>
      <c r="K48" s="207"/>
      <c r="L48" s="207"/>
      <c r="M48" s="400"/>
      <c r="N48" s="1074">
        <f t="shared" si="2"/>
        <v>10</v>
      </c>
      <c r="O48" s="1082">
        <v>5</v>
      </c>
      <c r="P48" s="341">
        <v>5</v>
      </c>
      <c r="Q48" s="193">
        <f t="shared" si="3"/>
        <v>0</v>
      </c>
    </row>
    <row r="49" spans="1:17">
      <c r="A49" s="537" t="s">
        <v>346</v>
      </c>
      <c r="B49" s="207">
        <v>14</v>
      </c>
      <c r="C49" s="207">
        <v>17</v>
      </c>
      <c r="D49" s="207">
        <v>8</v>
      </c>
      <c r="E49" s="207">
        <v>1</v>
      </c>
      <c r="F49" s="207">
        <v>11</v>
      </c>
      <c r="G49" s="207">
        <v>5</v>
      </c>
      <c r="H49" s="207">
        <v>9</v>
      </c>
      <c r="I49" s="207">
        <v>4</v>
      </c>
      <c r="J49" s="207">
        <v>6</v>
      </c>
      <c r="K49" s="207"/>
      <c r="L49" s="207"/>
      <c r="M49" s="400"/>
      <c r="N49" s="1074">
        <f t="shared" si="2"/>
        <v>75</v>
      </c>
      <c r="O49" s="1082">
        <v>27</v>
      </c>
      <c r="P49" s="341">
        <v>48</v>
      </c>
      <c r="Q49" s="193">
        <f t="shared" si="3"/>
        <v>0</v>
      </c>
    </row>
    <row r="50" spans="1:17">
      <c r="A50" s="537" t="s">
        <v>347</v>
      </c>
      <c r="B50" s="207">
        <v>0</v>
      </c>
      <c r="C50" s="207">
        <v>0</v>
      </c>
      <c r="D50" s="207">
        <v>2</v>
      </c>
      <c r="E50" s="207">
        <v>0</v>
      </c>
      <c r="F50" s="207">
        <v>0</v>
      </c>
      <c r="G50" s="207">
        <v>0</v>
      </c>
      <c r="H50" s="207">
        <v>0</v>
      </c>
      <c r="I50" s="207">
        <v>0</v>
      </c>
      <c r="J50" s="207">
        <v>1</v>
      </c>
      <c r="K50" s="207"/>
      <c r="L50" s="207"/>
      <c r="M50" s="400"/>
      <c r="N50" s="1074">
        <f t="shared" si="2"/>
        <v>3</v>
      </c>
      <c r="O50" s="1082">
        <v>2</v>
      </c>
      <c r="P50" s="341">
        <v>1</v>
      </c>
      <c r="Q50" s="193">
        <f t="shared" si="3"/>
        <v>0</v>
      </c>
    </row>
    <row r="51" spans="1:17">
      <c r="A51" s="537" t="s">
        <v>348</v>
      </c>
      <c r="B51" s="207">
        <v>4</v>
      </c>
      <c r="C51" s="207">
        <v>3</v>
      </c>
      <c r="D51" s="207">
        <v>0</v>
      </c>
      <c r="E51" s="207">
        <v>0</v>
      </c>
      <c r="F51" s="207">
        <v>2</v>
      </c>
      <c r="G51" s="207">
        <v>2</v>
      </c>
      <c r="H51" s="207">
        <v>0</v>
      </c>
      <c r="I51" s="207">
        <v>0</v>
      </c>
      <c r="J51" s="207">
        <v>0</v>
      </c>
      <c r="K51" s="207"/>
      <c r="L51" s="207"/>
      <c r="M51" s="400"/>
      <c r="N51" s="1074">
        <f t="shared" si="2"/>
        <v>11</v>
      </c>
      <c r="O51" s="1082">
        <v>2</v>
      </c>
      <c r="P51" s="341">
        <v>9</v>
      </c>
      <c r="Q51" s="193">
        <f t="shared" si="3"/>
        <v>0</v>
      </c>
    </row>
    <row r="52" spans="1:17">
      <c r="A52" s="537" t="s">
        <v>349</v>
      </c>
      <c r="B52" s="207">
        <v>1</v>
      </c>
      <c r="C52" s="207">
        <v>0</v>
      </c>
      <c r="D52" s="207">
        <v>0</v>
      </c>
      <c r="E52" s="207">
        <v>0</v>
      </c>
      <c r="F52" s="207">
        <v>1</v>
      </c>
      <c r="G52" s="207">
        <v>0</v>
      </c>
      <c r="H52" s="207">
        <v>1</v>
      </c>
      <c r="I52" s="207">
        <v>0</v>
      </c>
      <c r="J52" s="207">
        <v>1</v>
      </c>
      <c r="K52" s="207"/>
      <c r="L52" s="207"/>
      <c r="M52" s="400"/>
      <c r="N52" s="1074">
        <f t="shared" si="2"/>
        <v>4</v>
      </c>
      <c r="O52" s="1082">
        <v>2</v>
      </c>
      <c r="P52" s="341">
        <v>2</v>
      </c>
      <c r="Q52" s="193">
        <f t="shared" si="3"/>
        <v>0</v>
      </c>
    </row>
    <row r="53" spans="1:17">
      <c r="A53" s="537" t="s">
        <v>350</v>
      </c>
      <c r="B53" s="207">
        <v>0</v>
      </c>
      <c r="C53" s="207">
        <v>0</v>
      </c>
      <c r="D53" s="207">
        <v>1</v>
      </c>
      <c r="E53" s="207">
        <v>0</v>
      </c>
      <c r="F53" s="207">
        <v>0</v>
      </c>
      <c r="G53" s="207">
        <v>0</v>
      </c>
      <c r="H53" s="207">
        <v>0</v>
      </c>
      <c r="I53" s="207">
        <v>0</v>
      </c>
      <c r="J53" s="207">
        <v>0</v>
      </c>
      <c r="K53" s="207"/>
      <c r="L53" s="207"/>
      <c r="M53" s="400"/>
      <c r="N53" s="1074">
        <f t="shared" si="2"/>
        <v>1</v>
      </c>
      <c r="O53" s="1082">
        <v>1</v>
      </c>
      <c r="P53" s="341">
        <v>0</v>
      </c>
      <c r="Q53" s="193">
        <f t="shared" si="3"/>
        <v>0</v>
      </c>
    </row>
    <row r="54" spans="1:17">
      <c r="A54" s="537" t="s">
        <v>351</v>
      </c>
      <c r="B54" s="207">
        <v>1</v>
      </c>
      <c r="C54" s="207">
        <v>1</v>
      </c>
      <c r="D54" s="207">
        <v>4</v>
      </c>
      <c r="E54" s="207">
        <v>1</v>
      </c>
      <c r="F54" s="207">
        <v>0</v>
      </c>
      <c r="G54" s="207">
        <v>0</v>
      </c>
      <c r="H54" s="207">
        <v>1</v>
      </c>
      <c r="I54" s="207">
        <v>0</v>
      </c>
      <c r="J54" s="207">
        <v>1</v>
      </c>
      <c r="K54" s="207"/>
      <c r="L54" s="207"/>
      <c r="M54" s="400"/>
      <c r="N54" s="1074">
        <f t="shared" si="2"/>
        <v>9</v>
      </c>
      <c r="O54" s="1082">
        <v>1</v>
      </c>
      <c r="P54" s="341">
        <v>8</v>
      </c>
      <c r="Q54" s="193">
        <f t="shared" si="3"/>
        <v>0</v>
      </c>
    </row>
    <row r="55" spans="1:17">
      <c r="A55" s="537" t="s">
        <v>352</v>
      </c>
      <c r="B55" s="207">
        <v>0</v>
      </c>
      <c r="C55" s="207">
        <v>0</v>
      </c>
      <c r="D55" s="207">
        <v>2</v>
      </c>
      <c r="E55" s="207">
        <v>0</v>
      </c>
      <c r="F55" s="207">
        <v>0</v>
      </c>
      <c r="G55" s="207">
        <v>0</v>
      </c>
      <c r="H55" s="207">
        <v>0</v>
      </c>
      <c r="I55" s="207">
        <v>0</v>
      </c>
      <c r="J55" s="207">
        <v>0</v>
      </c>
      <c r="K55" s="207"/>
      <c r="L55" s="207"/>
      <c r="M55" s="400"/>
      <c r="N55" s="1074">
        <f t="shared" si="2"/>
        <v>2</v>
      </c>
      <c r="O55" s="1082">
        <v>0</v>
      </c>
      <c r="P55" s="341">
        <v>2</v>
      </c>
      <c r="Q55" s="193">
        <f t="shared" si="3"/>
        <v>0</v>
      </c>
    </row>
    <row r="56" spans="1:17">
      <c r="A56" s="537" t="s">
        <v>353</v>
      </c>
      <c r="B56" s="207">
        <v>0</v>
      </c>
      <c r="C56" s="207">
        <v>0</v>
      </c>
      <c r="D56" s="207">
        <v>0</v>
      </c>
      <c r="E56" s="207">
        <v>0</v>
      </c>
      <c r="F56" s="207">
        <v>0</v>
      </c>
      <c r="G56" s="207">
        <v>0</v>
      </c>
      <c r="H56" s="207">
        <v>0</v>
      </c>
      <c r="I56" s="207">
        <v>1</v>
      </c>
      <c r="J56" s="207">
        <v>0</v>
      </c>
      <c r="K56" s="207"/>
      <c r="L56" s="207"/>
      <c r="M56" s="400"/>
      <c r="N56" s="1074">
        <f t="shared" si="2"/>
        <v>1</v>
      </c>
      <c r="O56" s="1082">
        <v>0</v>
      </c>
      <c r="P56" s="341">
        <v>1</v>
      </c>
      <c r="Q56" s="193">
        <f t="shared" si="3"/>
        <v>0</v>
      </c>
    </row>
    <row r="57" spans="1:17">
      <c r="A57" s="537" t="s">
        <v>354</v>
      </c>
      <c r="B57" s="207">
        <v>0</v>
      </c>
      <c r="C57" s="207">
        <v>0</v>
      </c>
      <c r="D57" s="207">
        <v>0</v>
      </c>
      <c r="E57" s="207">
        <v>1</v>
      </c>
      <c r="F57" s="207">
        <v>0</v>
      </c>
      <c r="G57" s="207">
        <v>0</v>
      </c>
      <c r="H57" s="207">
        <v>0</v>
      </c>
      <c r="I57" s="207">
        <v>0</v>
      </c>
      <c r="J57" s="207">
        <v>0</v>
      </c>
      <c r="K57" s="207"/>
      <c r="L57" s="207"/>
      <c r="M57" s="400"/>
      <c r="N57" s="1074">
        <f t="shared" si="2"/>
        <v>1</v>
      </c>
      <c r="O57" s="1082">
        <v>0</v>
      </c>
      <c r="P57" s="341">
        <v>1</v>
      </c>
      <c r="Q57" s="193">
        <f t="shared" si="3"/>
        <v>0</v>
      </c>
    </row>
    <row r="58" spans="1:17">
      <c r="A58" s="537" t="s">
        <v>355</v>
      </c>
      <c r="B58" s="207">
        <v>1</v>
      </c>
      <c r="C58" s="207">
        <v>0</v>
      </c>
      <c r="D58" s="207">
        <v>2</v>
      </c>
      <c r="E58" s="207">
        <v>0</v>
      </c>
      <c r="F58" s="207">
        <v>0</v>
      </c>
      <c r="G58" s="207">
        <v>1</v>
      </c>
      <c r="H58" s="207">
        <v>0</v>
      </c>
      <c r="I58" s="207">
        <v>0</v>
      </c>
      <c r="J58" s="207">
        <v>2</v>
      </c>
      <c r="K58" s="207"/>
      <c r="L58" s="207"/>
      <c r="M58" s="400"/>
      <c r="N58" s="1074">
        <f t="shared" si="2"/>
        <v>6</v>
      </c>
      <c r="O58" s="1082">
        <v>3</v>
      </c>
      <c r="P58" s="341">
        <v>3</v>
      </c>
      <c r="Q58" s="193">
        <f t="shared" si="3"/>
        <v>0</v>
      </c>
    </row>
    <row r="59" spans="1:17">
      <c r="A59" s="537" t="s">
        <v>356</v>
      </c>
      <c r="B59" s="207">
        <v>0</v>
      </c>
      <c r="C59" s="207">
        <v>0</v>
      </c>
      <c r="D59" s="207">
        <v>0</v>
      </c>
      <c r="E59" s="207">
        <v>1</v>
      </c>
      <c r="F59" s="207">
        <v>0</v>
      </c>
      <c r="G59" s="207">
        <v>1</v>
      </c>
      <c r="H59" s="207">
        <v>0</v>
      </c>
      <c r="I59" s="207">
        <v>0</v>
      </c>
      <c r="J59" s="207">
        <v>1</v>
      </c>
      <c r="K59" s="207"/>
      <c r="L59" s="207"/>
      <c r="M59" s="400"/>
      <c r="N59" s="1074">
        <f t="shared" si="2"/>
        <v>3</v>
      </c>
      <c r="O59" s="1082">
        <v>0</v>
      </c>
      <c r="P59" s="341">
        <v>3</v>
      </c>
      <c r="Q59" s="193">
        <f t="shared" si="3"/>
        <v>0</v>
      </c>
    </row>
    <row r="60" spans="1:17">
      <c r="A60" s="537" t="s">
        <v>357</v>
      </c>
      <c r="B60" s="207">
        <v>0</v>
      </c>
      <c r="C60" s="207">
        <v>0</v>
      </c>
      <c r="D60" s="207">
        <v>0</v>
      </c>
      <c r="E60" s="207">
        <v>0</v>
      </c>
      <c r="F60" s="207">
        <v>0</v>
      </c>
      <c r="G60" s="207">
        <v>2</v>
      </c>
      <c r="H60" s="207">
        <v>0</v>
      </c>
      <c r="I60" s="207">
        <v>0</v>
      </c>
      <c r="J60" s="207">
        <v>1</v>
      </c>
      <c r="K60" s="207"/>
      <c r="L60" s="207"/>
      <c r="M60" s="400"/>
      <c r="N60" s="1074">
        <f t="shared" si="2"/>
        <v>3</v>
      </c>
      <c r="O60" s="1082">
        <v>2</v>
      </c>
      <c r="P60" s="341">
        <v>1</v>
      </c>
      <c r="Q60" s="193">
        <f t="shared" si="3"/>
        <v>0</v>
      </c>
    </row>
    <row r="61" spans="1:17">
      <c r="A61" s="537" t="s">
        <v>358</v>
      </c>
      <c r="B61" s="207">
        <v>0</v>
      </c>
      <c r="C61" s="207">
        <v>0</v>
      </c>
      <c r="D61" s="207">
        <v>0</v>
      </c>
      <c r="E61" s="207">
        <v>0</v>
      </c>
      <c r="F61" s="207">
        <v>0</v>
      </c>
      <c r="G61" s="207">
        <v>0</v>
      </c>
      <c r="H61" s="207">
        <v>0</v>
      </c>
      <c r="I61" s="207">
        <v>0</v>
      </c>
      <c r="J61" s="207">
        <v>0</v>
      </c>
      <c r="K61" s="207"/>
      <c r="L61" s="207"/>
      <c r="M61" s="400"/>
      <c r="N61" s="1074">
        <f t="shared" si="2"/>
        <v>0</v>
      </c>
      <c r="O61" s="1082">
        <v>0</v>
      </c>
      <c r="P61" s="341">
        <v>0</v>
      </c>
      <c r="Q61" s="193">
        <f t="shared" si="3"/>
        <v>0</v>
      </c>
    </row>
    <row r="62" spans="1:17">
      <c r="A62" s="537" t="s">
        <v>359</v>
      </c>
      <c r="B62" s="207">
        <v>1</v>
      </c>
      <c r="C62" s="207">
        <v>0</v>
      </c>
      <c r="D62" s="207">
        <v>1</v>
      </c>
      <c r="E62" s="207">
        <v>1</v>
      </c>
      <c r="F62" s="207">
        <v>1</v>
      </c>
      <c r="G62" s="207">
        <v>0</v>
      </c>
      <c r="H62" s="207">
        <v>1</v>
      </c>
      <c r="I62" s="207">
        <v>3</v>
      </c>
      <c r="J62" s="207">
        <v>1</v>
      </c>
      <c r="K62" s="207"/>
      <c r="L62" s="207"/>
      <c r="M62" s="400"/>
      <c r="N62" s="1074">
        <f t="shared" si="2"/>
        <v>9</v>
      </c>
      <c r="O62" s="1082">
        <v>2</v>
      </c>
      <c r="P62" s="341">
        <v>7</v>
      </c>
      <c r="Q62" s="193">
        <f t="shared" si="3"/>
        <v>0</v>
      </c>
    </row>
    <row r="63" spans="1:17">
      <c r="A63" s="537" t="s">
        <v>360</v>
      </c>
      <c r="B63" s="207">
        <v>0</v>
      </c>
      <c r="C63" s="207">
        <v>1</v>
      </c>
      <c r="D63" s="207">
        <v>0</v>
      </c>
      <c r="E63" s="207">
        <v>0</v>
      </c>
      <c r="F63" s="207">
        <v>1</v>
      </c>
      <c r="G63" s="207">
        <v>0</v>
      </c>
      <c r="H63" s="207">
        <v>0</v>
      </c>
      <c r="I63" s="207">
        <v>0</v>
      </c>
      <c r="J63" s="207">
        <v>1</v>
      </c>
      <c r="K63" s="207"/>
      <c r="L63" s="207"/>
      <c r="M63" s="400"/>
      <c r="N63" s="1074">
        <f t="shared" si="2"/>
        <v>3</v>
      </c>
      <c r="O63" s="1082">
        <v>2</v>
      </c>
      <c r="P63" s="341">
        <v>1</v>
      </c>
      <c r="Q63" s="193">
        <f t="shared" si="3"/>
        <v>0</v>
      </c>
    </row>
    <row r="64" spans="1:17">
      <c r="A64" s="537" t="s">
        <v>361</v>
      </c>
      <c r="B64" s="207">
        <v>1</v>
      </c>
      <c r="C64" s="207">
        <v>0</v>
      </c>
      <c r="D64" s="207">
        <v>1</v>
      </c>
      <c r="E64" s="207">
        <v>1</v>
      </c>
      <c r="F64" s="207">
        <v>0</v>
      </c>
      <c r="G64" s="207">
        <v>0</v>
      </c>
      <c r="H64" s="207">
        <v>1</v>
      </c>
      <c r="I64" s="207">
        <v>0</v>
      </c>
      <c r="J64" s="207">
        <v>0</v>
      </c>
      <c r="K64" s="207"/>
      <c r="L64" s="207"/>
      <c r="M64" s="400"/>
      <c r="N64" s="1074">
        <f t="shared" si="2"/>
        <v>4</v>
      </c>
      <c r="O64" s="1082">
        <v>3</v>
      </c>
      <c r="P64" s="341">
        <v>1</v>
      </c>
      <c r="Q64" s="193">
        <f t="shared" si="3"/>
        <v>0</v>
      </c>
    </row>
    <row r="65" spans="1:17">
      <c r="A65" s="537" t="s">
        <v>362</v>
      </c>
      <c r="B65" s="207">
        <v>0</v>
      </c>
      <c r="C65" s="207">
        <v>1</v>
      </c>
      <c r="D65" s="207">
        <v>0</v>
      </c>
      <c r="E65" s="207">
        <v>2</v>
      </c>
      <c r="F65" s="207">
        <v>0</v>
      </c>
      <c r="G65" s="207">
        <v>3</v>
      </c>
      <c r="H65" s="207">
        <v>0</v>
      </c>
      <c r="I65" s="207">
        <v>3</v>
      </c>
      <c r="J65" s="207">
        <v>1</v>
      </c>
      <c r="K65" s="207"/>
      <c r="L65" s="207"/>
      <c r="M65" s="400"/>
      <c r="N65" s="1074">
        <f t="shared" si="2"/>
        <v>10</v>
      </c>
      <c r="O65" s="1082">
        <v>5</v>
      </c>
      <c r="P65" s="341">
        <v>5</v>
      </c>
      <c r="Q65" s="193">
        <f t="shared" si="3"/>
        <v>0</v>
      </c>
    </row>
    <row r="66" spans="1:17">
      <c r="A66" s="537" t="s">
        <v>449</v>
      </c>
      <c r="B66" s="207">
        <v>2</v>
      </c>
      <c r="C66" s="207">
        <v>0</v>
      </c>
      <c r="D66" s="207">
        <v>0</v>
      </c>
      <c r="E66" s="207">
        <v>0</v>
      </c>
      <c r="F66" s="207">
        <v>0</v>
      </c>
      <c r="G66" s="207">
        <v>0</v>
      </c>
      <c r="H66" s="207">
        <v>0</v>
      </c>
      <c r="I66" s="207">
        <v>1</v>
      </c>
      <c r="J66" s="207">
        <v>1</v>
      </c>
      <c r="K66" s="207"/>
      <c r="L66" s="207"/>
      <c r="M66" s="400"/>
      <c r="N66" s="1074">
        <f t="shared" si="2"/>
        <v>4</v>
      </c>
      <c r="O66" s="1082">
        <v>1</v>
      </c>
      <c r="P66" s="341">
        <v>3</v>
      </c>
      <c r="Q66" s="193">
        <f t="shared" si="3"/>
        <v>0</v>
      </c>
    </row>
    <row r="67" spans="1:17">
      <c r="A67" s="537" t="s">
        <v>364</v>
      </c>
      <c r="B67" s="207">
        <v>0</v>
      </c>
      <c r="C67" s="207">
        <v>2</v>
      </c>
      <c r="D67" s="207">
        <v>0</v>
      </c>
      <c r="E67" s="207">
        <v>1</v>
      </c>
      <c r="F67" s="207">
        <v>0</v>
      </c>
      <c r="G67" s="207">
        <v>0</v>
      </c>
      <c r="H67" s="207">
        <v>0</v>
      </c>
      <c r="I67" s="207">
        <v>0</v>
      </c>
      <c r="J67" s="207">
        <v>1</v>
      </c>
      <c r="K67" s="207"/>
      <c r="L67" s="207"/>
      <c r="M67" s="400"/>
      <c r="N67" s="1074">
        <f t="shared" si="2"/>
        <v>4</v>
      </c>
      <c r="O67" s="1082">
        <v>3</v>
      </c>
      <c r="P67" s="341">
        <v>1</v>
      </c>
      <c r="Q67" s="193">
        <f t="shared" si="3"/>
        <v>0</v>
      </c>
    </row>
    <row r="68" spans="1:17">
      <c r="A68" s="537" t="s">
        <v>365</v>
      </c>
      <c r="B68" s="207">
        <v>0</v>
      </c>
      <c r="C68" s="207">
        <v>0</v>
      </c>
      <c r="D68" s="207">
        <v>0</v>
      </c>
      <c r="E68" s="207">
        <v>1</v>
      </c>
      <c r="F68" s="207">
        <v>0</v>
      </c>
      <c r="G68" s="207">
        <v>0</v>
      </c>
      <c r="H68" s="207">
        <v>0</v>
      </c>
      <c r="I68" s="207">
        <v>1</v>
      </c>
      <c r="J68" s="207">
        <v>0</v>
      </c>
      <c r="K68" s="207"/>
      <c r="L68" s="207"/>
      <c r="M68" s="400"/>
      <c r="N68" s="1074">
        <f t="shared" si="2"/>
        <v>2</v>
      </c>
      <c r="O68" s="1082">
        <v>0</v>
      </c>
      <c r="P68" s="341">
        <v>2</v>
      </c>
      <c r="Q68" s="193">
        <f t="shared" si="3"/>
        <v>0</v>
      </c>
    </row>
    <row r="69" spans="1:17">
      <c r="A69" s="537" t="s">
        <v>366</v>
      </c>
      <c r="B69" s="207">
        <v>0</v>
      </c>
      <c r="C69" s="207">
        <v>0</v>
      </c>
      <c r="D69" s="207">
        <v>0</v>
      </c>
      <c r="E69" s="207">
        <v>1</v>
      </c>
      <c r="F69" s="207">
        <v>1</v>
      </c>
      <c r="G69" s="207">
        <v>2</v>
      </c>
      <c r="H69" s="207">
        <v>1</v>
      </c>
      <c r="I69" s="207">
        <v>0</v>
      </c>
      <c r="J69" s="207">
        <v>1</v>
      </c>
      <c r="K69" s="207"/>
      <c r="L69" s="207"/>
      <c r="M69" s="400"/>
      <c r="N69" s="1074">
        <f t="shared" ref="N69:N82" si="4">SUM(B69:M69)</f>
        <v>6</v>
      </c>
      <c r="O69" s="1082">
        <v>4</v>
      </c>
      <c r="P69" s="341">
        <v>2</v>
      </c>
      <c r="Q69" s="193">
        <f t="shared" si="3"/>
        <v>0</v>
      </c>
    </row>
    <row r="70" spans="1:17">
      <c r="A70" s="537" t="s">
        <v>367</v>
      </c>
      <c r="B70" s="207">
        <v>2</v>
      </c>
      <c r="C70" s="207">
        <v>0</v>
      </c>
      <c r="D70" s="207">
        <v>0</v>
      </c>
      <c r="E70" s="207">
        <v>2</v>
      </c>
      <c r="F70" s="207">
        <v>1</v>
      </c>
      <c r="G70" s="207">
        <v>0</v>
      </c>
      <c r="H70" s="207">
        <v>0</v>
      </c>
      <c r="I70" s="207">
        <v>0</v>
      </c>
      <c r="J70" s="207">
        <v>0</v>
      </c>
      <c r="K70" s="207"/>
      <c r="L70" s="207"/>
      <c r="M70" s="400"/>
      <c r="N70" s="1074">
        <f t="shared" si="4"/>
        <v>5</v>
      </c>
      <c r="O70" s="1082">
        <v>3</v>
      </c>
      <c r="P70" s="341">
        <v>2</v>
      </c>
      <c r="Q70" s="193">
        <f t="shared" si="3"/>
        <v>0</v>
      </c>
    </row>
    <row r="71" spans="1:17">
      <c r="A71" s="537" t="s">
        <v>368</v>
      </c>
      <c r="B71" s="207">
        <v>0</v>
      </c>
      <c r="C71" s="207">
        <v>0</v>
      </c>
      <c r="D71" s="207">
        <v>2</v>
      </c>
      <c r="E71" s="207">
        <v>0</v>
      </c>
      <c r="F71" s="207">
        <v>1</v>
      </c>
      <c r="G71" s="207">
        <v>0</v>
      </c>
      <c r="H71" s="207">
        <v>0</v>
      </c>
      <c r="I71" s="207">
        <v>0</v>
      </c>
      <c r="J71" s="207">
        <v>1</v>
      </c>
      <c r="K71" s="207"/>
      <c r="L71" s="207"/>
      <c r="M71" s="400"/>
      <c r="N71" s="1074">
        <f t="shared" si="4"/>
        <v>4</v>
      </c>
      <c r="O71" s="1082">
        <v>3</v>
      </c>
      <c r="P71" s="341">
        <v>1</v>
      </c>
      <c r="Q71" s="193">
        <f t="shared" ref="Q71:Q81" si="5">N71-O71-P71</f>
        <v>0</v>
      </c>
    </row>
    <row r="72" spans="1:17">
      <c r="A72" s="537" t="s">
        <v>369</v>
      </c>
      <c r="B72" s="207">
        <v>4</v>
      </c>
      <c r="C72" s="207">
        <v>1</v>
      </c>
      <c r="D72" s="207">
        <v>0</v>
      </c>
      <c r="E72" s="207">
        <v>0</v>
      </c>
      <c r="F72" s="207">
        <v>0</v>
      </c>
      <c r="G72" s="207">
        <v>0</v>
      </c>
      <c r="H72" s="207">
        <v>0</v>
      </c>
      <c r="I72" s="207">
        <v>1</v>
      </c>
      <c r="J72" s="207">
        <v>0</v>
      </c>
      <c r="K72" s="207"/>
      <c r="L72" s="207"/>
      <c r="M72" s="400"/>
      <c r="N72" s="1074">
        <f t="shared" si="4"/>
        <v>6</v>
      </c>
      <c r="O72" s="1082">
        <v>5</v>
      </c>
      <c r="P72" s="341">
        <v>1</v>
      </c>
      <c r="Q72" s="193">
        <f t="shared" si="5"/>
        <v>0</v>
      </c>
    </row>
    <row r="73" spans="1:17">
      <c r="A73" s="537" t="s">
        <v>370</v>
      </c>
      <c r="B73" s="207">
        <v>3</v>
      </c>
      <c r="C73" s="207">
        <v>0</v>
      </c>
      <c r="D73" s="207">
        <v>1</v>
      </c>
      <c r="E73" s="207">
        <v>0</v>
      </c>
      <c r="F73" s="207">
        <v>0</v>
      </c>
      <c r="G73" s="207">
        <v>0</v>
      </c>
      <c r="H73" s="207">
        <v>0</v>
      </c>
      <c r="I73" s="207">
        <v>0</v>
      </c>
      <c r="J73" s="207">
        <v>1</v>
      </c>
      <c r="K73" s="207"/>
      <c r="L73" s="207"/>
      <c r="M73" s="400"/>
      <c r="N73" s="1074">
        <f t="shared" si="4"/>
        <v>5</v>
      </c>
      <c r="O73" s="1082">
        <v>4</v>
      </c>
      <c r="P73" s="341">
        <v>1</v>
      </c>
      <c r="Q73" s="193">
        <f t="shared" si="5"/>
        <v>0</v>
      </c>
    </row>
    <row r="74" spans="1:17">
      <c r="A74" s="537" t="s">
        <v>371</v>
      </c>
      <c r="B74" s="207">
        <v>0</v>
      </c>
      <c r="C74" s="207">
        <v>0</v>
      </c>
      <c r="D74" s="207">
        <v>0</v>
      </c>
      <c r="E74" s="207">
        <v>0</v>
      </c>
      <c r="F74" s="207">
        <v>0</v>
      </c>
      <c r="G74" s="207">
        <v>0</v>
      </c>
      <c r="H74" s="207">
        <v>0</v>
      </c>
      <c r="I74" s="207">
        <v>0</v>
      </c>
      <c r="J74" s="207">
        <v>1</v>
      </c>
      <c r="K74" s="207"/>
      <c r="L74" s="207"/>
      <c r="M74" s="400"/>
      <c r="N74" s="1074">
        <f t="shared" si="4"/>
        <v>1</v>
      </c>
      <c r="O74" s="1082">
        <v>0</v>
      </c>
      <c r="P74" s="341">
        <v>1</v>
      </c>
      <c r="Q74" s="193">
        <f t="shared" si="5"/>
        <v>0</v>
      </c>
    </row>
    <row r="75" spans="1:17">
      <c r="A75" s="537" t="s">
        <v>372</v>
      </c>
      <c r="B75" s="207">
        <v>0</v>
      </c>
      <c r="C75" s="207">
        <v>1</v>
      </c>
      <c r="D75" s="207">
        <v>0</v>
      </c>
      <c r="E75" s="207">
        <v>0</v>
      </c>
      <c r="F75" s="207">
        <v>0</v>
      </c>
      <c r="G75" s="207">
        <v>0</v>
      </c>
      <c r="H75" s="207">
        <v>3</v>
      </c>
      <c r="I75" s="207">
        <v>1</v>
      </c>
      <c r="J75" s="207">
        <v>2</v>
      </c>
      <c r="K75" s="207"/>
      <c r="L75" s="207"/>
      <c r="M75" s="400"/>
      <c r="N75" s="1074">
        <f t="shared" si="4"/>
        <v>7</v>
      </c>
      <c r="O75" s="1082">
        <v>6</v>
      </c>
      <c r="P75" s="341">
        <v>1</v>
      </c>
      <c r="Q75" s="193">
        <f t="shared" si="5"/>
        <v>0</v>
      </c>
    </row>
    <row r="76" spans="1:17">
      <c r="A76" s="537" t="s">
        <v>373</v>
      </c>
      <c r="B76" s="207">
        <v>0</v>
      </c>
      <c r="C76" s="207">
        <v>0</v>
      </c>
      <c r="D76" s="207">
        <v>0</v>
      </c>
      <c r="E76" s="207">
        <v>0</v>
      </c>
      <c r="F76" s="207">
        <v>0</v>
      </c>
      <c r="G76" s="207">
        <v>1</v>
      </c>
      <c r="H76" s="207">
        <v>0</v>
      </c>
      <c r="I76" s="207">
        <v>0</v>
      </c>
      <c r="J76" s="207">
        <v>1</v>
      </c>
      <c r="K76" s="207"/>
      <c r="L76" s="207"/>
      <c r="M76" s="400"/>
      <c r="N76" s="1074">
        <f t="shared" si="4"/>
        <v>2</v>
      </c>
      <c r="O76" s="1082">
        <v>2</v>
      </c>
      <c r="P76" s="341">
        <v>0</v>
      </c>
      <c r="Q76" s="193">
        <f t="shared" si="5"/>
        <v>0</v>
      </c>
    </row>
    <row r="77" spans="1:17">
      <c r="A77" s="537" t="s">
        <v>374</v>
      </c>
      <c r="B77" s="207">
        <v>0</v>
      </c>
      <c r="C77" s="207">
        <v>0</v>
      </c>
      <c r="D77" s="207">
        <v>1</v>
      </c>
      <c r="E77" s="207">
        <v>2</v>
      </c>
      <c r="F77" s="207">
        <v>1</v>
      </c>
      <c r="G77" s="207">
        <v>0</v>
      </c>
      <c r="H77" s="207">
        <v>0</v>
      </c>
      <c r="I77" s="207">
        <v>0</v>
      </c>
      <c r="J77" s="207">
        <v>0</v>
      </c>
      <c r="K77" s="207"/>
      <c r="L77" s="207"/>
      <c r="M77" s="400"/>
      <c r="N77" s="1074">
        <f t="shared" si="4"/>
        <v>4</v>
      </c>
      <c r="O77" s="1082">
        <v>2</v>
      </c>
      <c r="P77" s="341">
        <v>2</v>
      </c>
      <c r="Q77" s="193">
        <f t="shared" si="5"/>
        <v>0</v>
      </c>
    </row>
    <row r="78" spans="1:17">
      <c r="A78" s="537" t="s">
        <v>375</v>
      </c>
      <c r="B78" s="207">
        <v>1</v>
      </c>
      <c r="C78" s="207">
        <v>0</v>
      </c>
      <c r="D78" s="207">
        <v>0</v>
      </c>
      <c r="E78" s="207">
        <v>2</v>
      </c>
      <c r="F78" s="207">
        <v>1</v>
      </c>
      <c r="G78" s="207">
        <v>1</v>
      </c>
      <c r="H78" s="207">
        <v>2</v>
      </c>
      <c r="I78" s="207">
        <v>1</v>
      </c>
      <c r="J78" s="207">
        <v>1</v>
      </c>
      <c r="K78" s="207"/>
      <c r="L78" s="207"/>
      <c r="M78" s="400"/>
      <c r="N78" s="1074">
        <f t="shared" si="4"/>
        <v>9</v>
      </c>
      <c r="O78" s="1082">
        <v>3</v>
      </c>
      <c r="P78" s="341">
        <v>6</v>
      </c>
      <c r="Q78" s="193">
        <f t="shared" si="5"/>
        <v>0</v>
      </c>
    </row>
    <row r="79" spans="1:17">
      <c r="A79" s="537" t="s">
        <v>376</v>
      </c>
      <c r="B79" s="207">
        <v>0</v>
      </c>
      <c r="C79" s="207">
        <v>0</v>
      </c>
      <c r="D79" s="207">
        <v>0</v>
      </c>
      <c r="E79" s="207">
        <v>2</v>
      </c>
      <c r="F79" s="207">
        <v>0</v>
      </c>
      <c r="G79" s="207">
        <v>0</v>
      </c>
      <c r="H79" s="207">
        <v>0</v>
      </c>
      <c r="I79" s="207">
        <v>0</v>
      </c>
      <c r="J79" s="207">
        <v>3</v>
      </c>
      <c r="K79" s="207"/>
      <c r="L79" s="207"/>
      <c r="M79" s="400"/>
      <c r="N79" s="1074">
        <f t="shared" si="4"/>
        <v>5</v>
      </c>
      <c r="O79" s="1082">
        <v>2</v>
      </c>
      <c r="P79" s="341">
        <v>3</v>
      </c>
      <c r="Q79" s="193">
        <f t="shared" si="5"/>
        <v>0</v>
      </c>
    </row>
    <row r="80" spans="1:17">
      <c r="A80" s="537" t="s">
        <v>377</v>
      </c>
      <c r="B80" s="207">
        <v>0</v>
      </c>
      <c r="C80" s="207">
        <v>2</v>
      </c>
      <c r="D80" s="207">
        <v>0</v>
      </c>
      <c r="E80" s="207">
        <v>0</v>
      </c>
      <c r="F80" s="207">
        <v>0</v>
      </c>
      <c r="G80" s="207">
        <v>0</v>
      </c>
      <c r="H80" s="207">
        <v>0</v>
      </c>
      <c r="I80" s="207">
        <v>2</v>
      </c>
      <c r="J80" s="207">
        <v>0</v>
      </c>
      <c r="K80" s="207"/>
      <c r="L80" s="207"/>
      <c r="M80" s="400"/>
      <c r="N80" s="1074">
        <f t="shared" si="4"/>
        <v>4</v>
      </c>
      <c r="O80" s="1082">
        <v>2</v>
      </c>
      <c r="P80" s="341">
        <v>2</v>
      </c>
      <c r="Q80" s="193">
        <f t="shared" si="5"/>
        <v>0</v>
      </c>
    </row>
    <row r="81" spans="1:17">
      <c r="A81" s="537" t="s">
        <v>378</v>
      </c>
      <c r="B81" s="207">
        <v>0</v>
      </c>
      <c r="C81" s="207">
        <v>0</v>
      </c>
      <c r="D81" s="207">
        <v>0</v>
      </c>
      <c r="E81" s="207">
        <v>1</v>
      </c>
      <c r="F81" s="207">
        <v>0</v>
      </c>
      <c r="G81" s="207">
        <v>1</v>
      </c>
      <c r="H81" s="207">
        <v>0</v>
      </c>
      <c r="I81" s="207">
        <v>1</v>
      </c>
      <c r="J81" s="207">
        <v>1</v>
      </c>
      <c r="K81" s="207"/>
      <c r="L81" s="207"/>
      <c r="M81" s="400"/>
      <c r="N81" s="1074">
        <f t="shared" si="4"/>
        <v>4</v>
      </c>
      <c r="O81" s="1082">
        <v>3</v>
      </c>
      <c r="P81" s="341">
        <v>1</v>
      </c>
      <c r="Q81" s="193">
        <f t="shared" si="5"/>
        <v>0</v>
      </c>
    </row>
    <row r="82" spans="1:17" ht="15.75" thickBot="1">
      <c r="A82" s="537" t="s">
        <v>424</v>
      </c>
      <c r="B82" s="207">
        <v>3</v>
      </c>
      <c r="C82" s="207">
        <v>11</v>
      </c>
      <c r="D82" s="207">
        <v>10</v>
      </c>
      <c r="E82" s="207">
        <v>1</v>
      </c>
      <c r="F82" s="207">
        <v>1</v>
      </c>
      <c r="G82" s="207">
        <v>0</v>
      </c>
      <c r="H82" s="207">
        <v>0</v>
      </c>
      <c r="I82" s="207">
        <v>0</v>
      </c>
      <c r="J82" s="207">
        <v>0</v>
      </c>
      <c r="K82" s="207"/>
      <c r="L82" s="207"/>
      <c r="M82" s="400"/>
      <c r="N82" s="1085">
        <f t="shared" si="4"/>
        <v>26</v>
      </c>
      <c r="O82" s="1069"/>
      <c r="P82" s="342"/>
    </row>
    <row r="83" spans="1:17" ht="15.75" thickBot="1">
      <c r="A83" s="1063" t="s">
        <v>33</v>
      </c>
      <c r="B83" s="1073">
        <f t="shared" ref="B83:M83" si="6">SUM(B4:B82)</f>
        <v>402</v>
      </c>
      <c r="C83" s="1073">
        <f t="shared" si="6"/>
        <v>351</v>
      </c>
      <c r="D83" s="1073">
        <f t="shared" si="6"/>
        <v>426</v>
      </c>
      <c r="E83" s="1073">
        <f t="shared" si="6"/>
        <v>398</v>
      </c>
      <c r="F83" s="1073">
        <f t="shared" si="6"/>
        <v>508</v>
      </c>
      <c r="G83" s="1073">
        <f t="shared" si="6"/>
        <v>440</v>
      </c>
      <c r="H83" s="1073">
        <f t="shared" si="6"/>
        <v>450</v>
      </c>
      <c r="I83" s="1073">
        <f t="shared" si="6"/>
        <v>455</v>
      </c>
      <c r="J83" s="1073">
        <f t="shared" si="6"/>
        <v>502</v>
      </c>
      <c r="K83" s="1073">
        <f t="shared" si="6"/>
        <v>0</v>
      </c>
      <c r="L83" s="1073">
        <f t="shared" si="6"/>
        <v>0</v>
      </c>
      <c r="M83" s="1079">
        <f t="shared" si="6"/>
        <v>0</v>
      </c>
      <c r="N83" s="1080">
        <f>SUM(N4:N82)</f>
        <v>3932</v>
      </c>
      <c r="O83" s="333">
        <f>SUM(O4:O82)</f>
        <v>1140</v>
      </c>
      <c r="P83" s="334">
        <f>SUM(P4:P82)</f>
        <v>2766</v>
      </c>
    </row>
    <row r="85" spans="1:17">
      <c r="A85" s="1218" t="s">
        <v>453</v>
      </c>
      <c r="B85" s="1218"/>
      <c r="C85" s="1218"/>
      <c r="D85" s="1218"/>
      <c r="E85" s="1218"/>
    </row>
    <row r="86" spans="1:17">
      <c r="A86" s="1218"/>
      <c r="B86" s="1218"/>
      <c r="C86" s="1218"/>
      <c r="D86" s="1218"/>
      <c r="E86" s="1218"/>
    </row>
    <row r="87" spans="1:17">
      <c r="A87" s="1218"/>
      <c r="B87" s="1218"/>
      <c r="C87" s="1218"/>
      <c r="D87" s="1218"/>
      <c r="E87" s="1218"/>
    </row>
    <row r="88" spans="1:17">
      <c r="A88" s="1218"/>
      <c r="B88" s="1218"/>
      <c r="C88" s="1218"/>
      <c r="D88" s="1218"/>
      <c r="E88" s="1218"/>
    </row>
    <row r="89" spans="1:17">
      <c r="A89" s="1218"/>
      <c r="B89" s="1218"/>
      <c r="C89" s="1218"/>
      <c r="D89" s="1218"/>
      <c r="E89" s="1218"/>
    </row>
    <row r="90" spans="1:17" ht="50.25" customHeight="1">
      <c r="A90" s="1217" t="s">
        <v>584</v>
      </c>
      <c r="B90" s="1217"/>
      <c r="C90" s="1217"/>
      <c r="D90" s="1217"/>
      <c r="E90" s="1217"/>
    </row>
    <row r="91" spans="1:17">
      <c r="A91" s="596"/>
      <c r="B91" s="596"/>
      <c r="C91" s="596"/>
      <c r="D91" s="596"/>
      <c r="E91" s="596"/>
    </row>
    <row r="92" spans="1:17">
      <c r="A92" s="596"/>
      <c r="B92" s="596"/>
      <c r="C92" s="596"/>
      <c r="D92" s="596"/>
      <c r="E92" s="596"/>
    </row>
    <row r="93" spans="1:17">
      <c r="A93" s="596"/>
      <c r="B93" s="596"/>
      <c r="C93" s="596"/>
      <c r="D93" s="596"/>
      <c r="E93" s="596"/>
    </row>
  </sheetData>
  <sortState ref="A4:P80">
    <sortCondition ref="A3"/>
  </sortState>
  <mergeCells count="2">
    <mergeCell ref="A85:E89"/>
    <mergeCell ref="A90:E90"/>
  </mergeCells>
  <conditionalFormatting sqref="A44">
    <cfRule type="duplicateValues" dxfId="9" priority="1"/>
  </conditionalFormatting>
  <pageMargins left="0.511811024" right="0.511811024" top="0.78740157499999996" bottom="0.78740157499999996" header="0.31496062000000002" footer="0.31496062000000002"/>
  <pageSetup paperSize="9" orientation="portrait" horizontalDpi="200" verticalDpi="2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opLeftCell="A76" zoomScale="90" zoomScaleNormal="90" workbookViewId="0">
      <selection activeCell="K86" sqref="K86"/>
    </sheetView>
  </sheetViews>
  <sheetFormatPr defaultRowHeight="15"/>
  <cols>
    <col min="1" max="1" width="68.28515625" customWidth="1"/>
    <col min="2" max="2" width="9.7109375" style="59" customWidth="1"/>
    <col min="3" max="14" width="9.42578125" style="59" customWidth="1"/>
  </cols>
  <sheetData>
    <row r="1" spans="1:14">
      <c r="A1" s="206" t="s">
        <v>3</v>
      </c>
    </row>
    <row r="2" spans="1:14" ht="15.75" thickBot="1">
      <c r="A2" s="84" t="s">
        <v>4</v>
      </c>
    </row>
    <row r="3" spans="1:14" ht="15.75" thickBot="1">
      <c r="A3" s="1058" t="s">
        <v>457</v>
      </c>
      <c r="B3" s="1059" t="s">
        <v>458</v>
      </c>
      <c r="C3" s="1059" t="s">
        <v>459</v>
      </c>
      <c r="D3" s="1059" t="s">
        <v>460</v>
      </c>
      <c r="E3" s="1060" t="s">
        <v>461</v>
      </c>
      <c r="F3" s="1061" t="s">
        <v>462</v>
      </c>
      <c r="G3" s="1109" t="s">
        <v>463</v>
      </c>
      <c r="H3" s="1067" t="s">
        <v>464</v>
      </c>
      <c r="I3" s="1068" t="s">
        <v>465</v>
      </c>
      <c r="J3" s="1066" t="s">
        <v>466</v>
      </c>
      <c r="K3" s="1068" t="s">
        <v>467</v>
      </c>
      <c r="L3" s="1062" t="s">
        <v>468</v>
      </c>
      <c r="M3" s="1062" t="s">
        <v>469</v>
      </c>
      <c r="N3" s="331" t="s">
        <v>8</v>
      </c>
    </row>
    <row r="4" spans="1:14">
      <c r="A4" s="902" t="s">
        <v>318</v>
      </c>
      <c r="B4" s="329">
        <v>1</v>
      </c>
      <c r="C4" s="329">
        <v>1</v>
      </c>
      <c r="D4" s="329">
        <v>1</v>
      </c>
      <c r="E4" s="329">
        <v>1</v>
      </c>
      <c r="F4" s="329">
        <v>0</v>
      </c>
      <c r="G4" s="809">
        <v>2</v>
      </c>
      <c r="H4" s="329">
        <v>2</v>
      </c>
      <c r="I4" s="329">
        <v>4</v>
      </c>
      <c r="J4" s="329">
        <v>1</v>
      </c>
      <c r="K4" s="207"/>
      <c r="L4" s="207"/>
      <c r="M4" s="400"/>
      <c r="N4" s="330">
        <f>SUM(B4:M4)</f>
        <v>13</v>
      </c>
    </row>
    <row r="5" spans="1:14">
      <c r="A5" s="902" t="s">
        <v>591</v>
      </c>
      <c r="B5" s="329">
        <v>0</v>
      </c>
      <c r="C5" s="329">
        <v>0</v>
      </c>
      <c r="D5" s="329">
        <v>0</v>
      </c>
      <c r="E5" s="329">
        <v>0</v>
      </c>
      <c r="F5" s="329">
        <v>0</v>
      </c>
      <c r="G5" s="809">
        <v>0</v>
      </c>
      <c r="H5" s="329">
        <v>2</v>
      </c>
      <c r="I5" s="329">
        <v>0</v>
      </c>
      <c r="J5" s="329">
        <v>0</v>
      </c>
      <c r="K5" s="207"/>
      <c r="L5" s="207"/>
      <c r="M5" s="400"/>
      <c r="N5" s="330">
        <f t="shared" ref="N5:N36" si="0">SUM(B5:M5)</f>
        <v>2</v>
      </c>
    </row>
    <row r="6" spans="1:14">
      <c r="A6" s="902" t="s">
        <v>440</v>
      </c>
      <c r="B6" s="329">
        <v>0</v>
      </c>
      <c r="C6" s="329">
        <v>0</v>
      </c>
      <c r="D6" s="329">
        <v>0</v>
      </c>
      <c r="E6" s="329">
        <v>0</v>
      </c>
      <c r="F6" s="329">
        <v>0</v>
      </c>
      <c r="G6" s="809">
        <v>0</v>
      </c>
      <c r="H6" s="329">
        <v>0</v>
      </c>
      <c r="I6" s="329">
        <v>0</v>
      </c>
      <c r="J6" s="329">
        <v>0</v>
      </c>
      <c r="K6" s="207"/>
      <c r="L6" s="207"/>
      <c r="M6" s="400"/>
      <c r="N6" s="330">
        <f t="shared" si="0"/>
        <v>0</v>
      </c>
    </row>
    <row r="7" spans="1:14">
      <c r="A7" s="902" t="s">
        <v>441</v>
      </c>
      <c r="B7" s="329">
        <v>0</v>
      </c>
      <c r="C7" s="329">
        <v>0</v>
      </c>
      <c r="D7" s="329">
        <v>0</v>
      </c>
      <c r="E7" s="329">
        <v>0</v>
      </c>
      <c r="F7" s="329">
        <v>0</v>
      </c>
      <c r="G7" s="809">
        <v>0</v>
      </c>
      <c r="H7" s="329">
        <v>0</v>
      </c>
      <c r="I7" s="329">
        <v>0</v>
      </c>
      <c r="J7" s="329">
        <v>0</v>
      </c>
      <c r="K7" s="207"/>
      <c r="L7" s="207"/>
      <c r="M7" s="400"/>
      <c r="N7" s="330">
        <f t="shared" si="0"/>
        <v>0</v>
      </c>
    </row>
    <row r="8" spans="1:14">
      <c r="A8" s="902" t="s">
        <v>320</v>
      </c>
      <c r="B8" s="329">
        <v>2</v>
      </c>
      <c r="C8" s="329">
        <v>0</v>
      </c>
      <c r="D8" s="329">
        <v>0</v>
      </c>
      <c r="E8" s="329">
        <v>1</v>
      </c>
      <c r="F8" s="329">
        <v>1</v>
      </c>
      <c r="G8" s="809">
        <v>0</v>
      </c>
      <c r="H8" s="329">
        <v>2</v>
      </c>
      <c r="I8" s="329">
        <v>1</v>
      </c>
      <c r="J8" s="329">
        <v>2</v>
      </c>
      <c r="K8" s="207"/>
      <c r="L8" s="207"/>
      <c r="M8" s="400"/>
      <c r="N8" s="330">
        <f t="shared" si="0"/>
        <v>9</v>
      </c>
    </row>
    <row r="9" spans="1:14">
      <c r="A9" s="902" t="s">
        <v>321</v>
      </c>
      <c r="B9" s="329">
        <v>0</v>
      </c>
      <c r="C9" s="329">
        <v>0</v>
      </c>
      <c r="D9" s="329">
        <v>0</v>
      </c>
      <c r="E9" s="329">
        <v>0</v>
      </c>
      <c r="F9" s="329">
        <v>0</v>
      </c>
      <c r="G9" s="809">
        <v>0</v>
      </c>
      <c r="H9" s="329">
        <v>0</v>
      </c>
      <c r="I9" s="329">
        <v>0</v>
      </c>
      <c r="J9" s="329">
        <v>0</v>
      </c>
      <c r="K9" s="207"/>
      <c r="L9" s="207"/>
      <c r="M9" s="400"/>
      <c r="N9" s="330">
        <f t="shared" si="0"/>
        <v>0</v>
      </c>
    </row>
    <row r="10" spans="1:14">
      <c r="A10" s="902" t="s">
        <v>322</v>
      </c>
      <c r="B10" s="329">
        <v>3</v>
      </c>
      <c r="C10" s="329">
        <v>0</v>
      </c>
      <c r="D10" s="329">
        <v>1</v>
      </c>
      <c r="E10" s="329">
        <v>1</v>
      </c>
      <c r="F10" s="329">
        <v>0</v>
      </c>
      <c r="G10" s="809">
        <v>0</v>
      </c>
      <c r="H10" s="329">
        <v>0</v>
      </c>
      <c r="I10" s="329">
        <v>0</v>
      </c>
      <c r="J10" s="329">
        <v>0</v>
      </c>
      <c r="K10" s="207"/>
      <c r="L10" s="207"/>
      <c r="M10" s="400"/>
      <c r="N10" s="330">
        <f t="shared" si="0"/>
        <v>5</v>
      </c>
    </row>
    <row r="11" spans="1:14">
      <c r="A11" s="902" t="s">
        <v>585</v>
      </c>
      <c r="B11" s="329">
        <v>0</v>
      </c>
      <c r="C11" s="329">
        <v>0</v>
      </c>
      <c r="D11" s="329">
        <v>0</v>
      </c>
      <c r="E11" s="329">
        <v>0</v>
      </c>
      <c r="F11" s="329">
        <v>0</v>
      </c>
      <c r="G11" s="809">
        <v>1</v>
      </c>
      <c r="H11" s="329">
        <v>0</v>
      </c>
      <c r="I11" s="329">
        <v>0</v>
      </c>
      <c r="J11" s="329">
        <v>0</v>
      </c>
      <c r="K11" s="207"/>
      <c r="L11" s="207"/>
      <c r="M11" s="400"/>
      <c r="N11" s="330">
        <f t="shared" si="0"/>
        <v>1</v>
      </c>
    </row>
    <row r="12" spans="1:14">
      <c r="A12" s="902" t="s">
        <v>564</v>
      </c>
      <c r="B12" s="329">
        <v>0</v>
      </c>
      <c r="C12" s="329">
        <v>0</v>
      </c>
      <c r="D12" s="329">
        <v>0</v>
      </c>
      <c r="E12" s="329">
        <v>0</v>
      </c>
      <c r="F12" s="329">
        <v>0</v>
      </c>
      <c r="G12" s="809">
        <v>0</v>
      </c>
      <c r="H12" s="329">
        <v>1</v>
      </c>
      <c r="I12" s="329">
        <v>0</v>
      </c>
      <c r="J12" s="329">
        <v>0</v>
      </c>
      <c r="K12" s="207"/>
      <c r="L12" s="207"/>
      <c r="M12" s="400"/>
      <c r="N12" s="330">
        <f t="shared" si="0"/>
        <v>1</v>
      </c>
    </row>
    <row r="13" spans="1:14">
      <c r="A13" s="902" t="s">
        <v>583</v>
      </c>
      <c r="B13" s="329">
        <v>0</v>
      </c>
      <c r="C13" s="329">
        <v>0</v>
      </c>
      <c r="D13" s="329">
        <v>0</v>
      </c>
      <c r="E13" s="329">
        <v>0</v>
      </c>
      <c r="F13" s="329">
        <v>2</v>
      </c>
      <c r="G13" s="809">
        <v>0</v>
      </c>
      <c r="H13" s="329">
        <v>0</v>
      </c>
      <c r="I13" s="329">
        <v>0</v>
      </c>
      <c r="J13" s="329">
        <v>0</v>
      </c>
      <c r="K13" s="207"/>
      <c r="L13" s="207"/>
      <c r="M13" s="400"/>
      <c r="N13" s="330">
        <f t="shared" si="0"/>
        <v>2</v>
      </c>
    </row>
    <row r="14" spans="1:14">
      <c r="A14" s="902" t="s">
        <v>563</v>
      </c>
      <c r="B14" s="329">
        <v>0</v>
      </c>
      <c r="C14" s="329">
        <v>0</v>
      </c>
      <c r="D14" s="329">
        <v>0</v>
      </c>
      <c r="E14" s="329">
        <v>0</v>
      </c>
      <c r="F14" s="329">
        <v>0</v>
      </c>
      <c r="G14" s="809">
        <v>0</v>
      </c>
      <c r="H14" s="329">
        <v>0</v>
      </c>
      <c r="I14" s="329">
        <v>0</v>
      </c>
      <c r="J14" s="329">
        <v>0</v>
      </c>
      <c r="K14" s="207"/>
      <c r="L14" s="207"/>
      <c r="M14" s="400"/>
      <c r="N14" s="330">
        <f t="shared" si="0"/>
        <v>0</v>
      </c>
    </row>
    <row r="15" spans="1:14">
      <c r="A15" s="812" t="s">
        <v>444</v>
      </c>
      <c r="B15" s="329">
        <v>0</v>
      </c>
      <c r="C15" s="329">
        <v>0</v>
      </c>
      <c r="D15" s="329">
        <v>0</v>
      </c>
      <c r="E15" s="329">
        <v>0</v>
      </c>
      <c r="F15" s="329">
        <v>0</v>
      </c>
      <c r="G15" s="809">
        <v>1</v>
      </c>
      <c r="H15" s="329">
        <v>1</v>
      </c>
      <c r="I15" s="329">
        <v>0</v>
      </c>
      <c r="J15" s="329">
        <v>1</v>
      </c>
      <c r="K15" s="207"/>
      <c r="L15" s="207"/>
      <c r="M15" s="400"/>
      <c r="N15" s="330">
        <f t="shared" si="0"/>
        <v>3</v>
      </c>
    </row>
    <row r="16" spans="1:14">
      <c r="A16" s="537" t="s">
        <v>442</v>
      </c>
      <c r="B16" s="329">
        <v>0</v>
      </c>
      <c r="C16" s="329">
        <v>0</v>
      </c>
      <c r="D16" s="329">
        <v>0</v>
      </c>
      <c r="E16" s="329">
        <v>0</v>
      </c>
      <c r="F16" s="329">
        <v>0</v>
      </c>
      <c r="G16" s="809">
        <v>0</v>
      </c>
      <c r="H16" s="329">
        <v>0</v>
      </c>
      <c r="I16" s="329">
        <v>1</v>
      </c>
      <c r="J16" s="329">
        <v>0</v>
      </c>
      <c r="K16" s="207"/>
      <c r="L16" s="207"/>
      <c r="M16" s="400"/>
      <c r="N16" s="330">
        <f t="shared" si="0"/>
        <v>1</v>
      </c>
    </row>
    <row r="17" spans="1:14">
      <c r="A17" s="1064" t="s">
        <v>443</v>
      </c>
      <c r="B17" s="329">
        <v>0</v>
      </c>
      <c r="C17" s="329">
        <v>0</v>
      </c>
      <c r="D17" s="329">
        <v>1</v>
      </c>
      <c r="E17" s="329">
        <v>1</v>
      </c>
      <c r="F17" s="329">
        <v>0</v>
      </c>
      <c r="G17" s="809">
        <v>1</v>
      </c>
      <c r="H17" s="329">
        <v>0</v>
      </c>
      <c r="I17" s="329">
        <v>0</v>
      </c>
      <c r="J17" s="329">
        <v>0</v>
      </c>
      <c r="K17" s="207"/>
      <c r="L17" s="207"/>
      <c r="M17" s="400"/>
      <c r="N17" s="330">
        <f t="shared" si="0"/>
        <v>3</v>
      </c>
    </row>
    <row r="18" spans="1:14">
      <c r="A18" s="902" t="s">
        <v>446</v>
      </c>
      <c r="B18" s="329">
        <v>0</v>
      </c>
      <c r="C18" s="329">
        <v>0</v>
      </c>
      <c r="D18" s="329">
        <v>0</v>
      </c>
      <c r="E18" s="329">
        <v>0</v>
      </c>
      <c r="F18" s="329">
        <v>0</v>
      </c>
      <c r="G18" s="809">
        <v>0</v>
      </c>
      <c r="H18" s="329">
        <v>0</v>
      </c>
      <c r="I18" s="329">
        <v>0</v>
      </c>
      <c r="J18" s="329">
        <v>0</v>
      </c>
      <c r="K18" s="207"/>
      <c r="L18" s="207"/>
      <c r="M18" s="400"/>
      <c r="N18" s="330">
        <f t="shared" si="0"/>
        <v>0</v>
      </c>
    </row>
    <row r="19" spans="1:14">
      <c r="A19" s="902" t="s">
        <v>323</v>
      </c>
      <c r="B19" s="329">
        <v>0</v>
      </c>
      <c r="C19" s="329">
        <v>0</v>
      </c>
      <c r="D19" s="329">
        <v>0</v>
      </c>
      <c r="E19" s="329">
        <v>0</v>
      </c>
      <c r="F19" s="329">
        <v>0</v>
      </c>
      <c r="G19" s="809">
        <v>0</v>
      </c>
      <c r="H19" s="329">
        <v>0</v>
      </c>
      <c r="I19" s="329">
        <v>0</v>
      </c>
      <c r="J19" s="329">
        <v>1</v>
      </c>
      <c r="K19" s="207"/>
      <c r="L19" s="207"/>
      <c r="M19" s="400"/>
      <c r="N19" s="330">
        <f t="shared" si="0"/>
        <v>1</v>
      </c>
    </row>
    <row r="20" spans="1:14">
      <c r="A20" s="902" t="s">
        <v>324</v>
      </c>
      <c r="B20" s="329">
        <v>1</v>
      </c>
      <c r="C20" s="329">
        <v>0</v>
      </c>
      <c r="D20" s="329">
        <v>0</v>
      </c>
      <c r="E20" s="329">
        <v>0</v>
      </c>
      <c r="F20" s="329">
        <v>0</v>
      </c>
      <c r="G20" s="809">
        <v>0</v>
      </c>
      <c r="H20" s="329">
        <v>0</v>
      </c>
      <c r="I20" s="329">
        <v>0</v>
      </c>
      <c r="J20" s="329">
        <v>0</v>
      </c>
      <c r="K20" s="207"/>
      <c r="L20" s="207"/>
      <c r="M20" s="400"/>
      <c r="N20" s="330">
        <f t="shared" si="0"/>
        <v>1</v>
      </c>
    </row>
    <row r="21" spans="1:14">
      <c r="A21" s="902" t="s">
        <v>325</v>
      </c>
      <c r="B21" s="329">
        <v>3</v>
      </c>
      <c r="C21" s="329">
        <v>2</v>
      </c>
      <c r="D21" s="329">
        <v>2</v>
      </c>
      <c r="E21" s="329">
        <v>1</v>
      </c>
      <c r="F21" s="329">
        <v>1</v>
      </c>
      <c r="G21" s="809">
        <v>3</v>
      </c>
      <c r="H21" s="329">
        <v>1</v>
      </c>
      <c r="I21" s="329">
        <v>3</v>
      </c>
      <c r="J21" s="329">
        <v>4</v>
      </c>
      <c r="K21" s="207"/>
      <c r="L21" s="207"/>
      <c r="M21" s="400"/>
      <c r="N21" s="330">
        <f t="shared" si="0"/>
        <v>20</v>
      </c>
    </row>
    <row r="22" spans="1:14">
      <c r="A22" s="537" t="s">
        <v>445</v>
      </c>
      <c r="B22" s="329">
        <v>0</v>
      </c>
      <c r="C22" s="329">
        <v>0</v>
      </c>
      <c r="D22" s="329">
        <v>0</v>
      </c>
      <c r="E22" s="329">
        <v>0</v>
      </c>
      <c r="F22" s="329">
        <v>0</v>
      </c>
      <c r="G22" s="809">
        <v>0</v>
      </c>
      <c r="H22" s="329">
        <v>0</v>
      </c>
      <c r="I22" s="329">
        <v>0</v>
      </c>
      <c r="J22" s="329">
        <v>0</v>
      </c>
      <c r="K22" s="207"/>
      <c r="L22" s="207"/>
      <c r="M22" s="400"/>
      <c r="N22" s="330">
        <f t="shared" si="0"/>
        <v>0</v>
      </c>
    </row>
    <row r="23" spans="1:14">
      <c r="A23" s="902" t="s">
        <v>326</v>
      </c>
      <c r="B23" s="329">
        <v>0</v>
      </c>
      <c r="C23" s="329">
        <v>0</v>
      </c>
      <c r="D23" s="329">
        <v>0</v>
      </c>
      <c r="E23" s="329">
        <v>0</v>
      </c>
      <c r="F23" s="329">
        <v>0</v>
      </c>
      <c r="G23" s="809">
        <v>0</v>
      </c>
      <c r="H23" s="329">
        <v>0</v>
      </c>
      <c r="I23" s="329">
        <v>0</v>
      </c>
      <c r="J23" s="329">
        <v>0</v>
      </c>
      <c r="K23" s="207"/>
      <c r="L23" s="207"/>
      <c r="M23" s="400"/>
      <c r="N23" s="330">
        <f t="shared" si="0"/>
        <v>0</v>
      </c>
    </row>
    <row r="24" spans="1:14">
      <c r="A24" s="902" t="s">
        <v>327</v>
      </c>
      <c r="B24" s="329">
        <v>0</v>
      </c>
      <c r="C24" s="329">
        <v>0</v>
      </c>
      <c r="D24" s="329">
        <v>0</v>
      </c>
      <c r="E24" s="329">
        <v>0</v>
      </c>
      <c r="F24" s="329">
        <v>0</v>
      </c>
      <c r="G24" s="809">
        <v>0</v>
      </c>
      <c r="H24" s="329">
        <v>0</v>
      </c>
      <c r="I24" s="329">
        <v>0</v>
      </c>
      <c r="J24" s="329">
        <v>0</v>
      </c>
      <c r="K24" s="207"/>
      <c r="L24" s="207"/>
      <c r="M24" s="400"/>
      <c r="N24" s="330">
        <f t="shared" si="0"/>
        <v>0</v>
      </c>
    </row>
    <row r="25" spans="1:14">
      <c r="A25" s="902" t="s">
        <v>328</v>
      </c>
      <c r="B25" s="329">
        <v>0</v>
      </c>
      <c r="C25" s="329">
        <v>0</v>
      </c>
      <c r="D25" s="329">
        <v>1</v>
      </c>
      <c r="E25" s="329">
        <v>0</v>
      </c>
      <c r="F25" s="329">
        <v>1</v>
      </c>
      <c r="G25" s="809">
        <v>1</v>
      </c>
      <c r="H25" s="329">
        <v>0</v>
      </c>
      <c r="I25" s="329">
        <v>0</v>
      </c>
      <c r="J25" s="329">
        <v>1</v>
      </c>
      <c r="K25" s="207"/>
      <c r="L25" s="207"/>
      <c r="M25" s="400"/>
      <c r="N25" s="330">
        <f t="shared" si="0"/>
        <v>4</v>
      </c>
    </row>
    <row r="26" spans="1:14">
      <c r="A26" s="902" t="s">
        <v>448</v>
      </c>
      <c r="B26" s="329">
        <v>0</v>
      </c>
      <c r="C26" s="329">
        <v>0</v>
      </c>
      <c r="D26" s="329">
        <v>0</v>
      </c>
      <c r="E26" s="329">
        <v>0</v>
      </c>
      <c r="F26" s="329">
        <v>0</v>
      </c>
      <c r="G26" s="809">
        <v>0</v>
      </c>
      <c r="H26" s="329">
        <v>0</v>
      </c>
      <c r="I26" s="329">
        <v>0</v>
      </c>
      <c r="J26" s="329">
        <v>0</v>
      </c>
      <c r="K26" s="207"/>
      <c r="L26" s="207"/>
      <c r="M26" s="400"/>
      <c r="N26" s="330">
        <f t="shared" si="0"/>
        <v>0</v>
      </c>
    </row>
    <row r="27" spans="1:14" s="596" customFormat="1">
      <c r="A27" s="902" t="s">
        <v>447</v>
      </c>
      <c r="B27" s="329">
        <v>0</v>
      </c>
      <c r="C27" s="329">
        <v>0</v>
      </c>
      <c r="D27" s="329">
        <v>0</v>
      </c>
      <c r="E27" s="329">
        <v>0</v>
      </c>
      <c r="F27" s="329">
        <v>0</v>
      </c>
      <c r="G27" s="1028">
        <v>1</v>
      </c>
      <c r="H27" s="329">
        <v>0</v>
      </c>
      <c r="I27" s="329">
        <v>0</v>
      </c>
      <c r="J27" s="329">
        <v>0</v>
      </c>
      <c r="K27" s="207"/>
      <c r="L27" s="207"/>
      <c r="M27" s="400"/>
      <c r="N27" s="330">
        <f t="shared" si="0"/>
        <v>1</v>
      </c>
    </row>
    <row r="28" spans="1:14">
      <c r="A28" s="1065" t="s">
        <v>578</v>
      </c>
      <c r="B28" s="1042">
        <v>0</v>
      </c>
      <c r="C28" s="1042">
        <v>0</v>
      </c>
      <c r="D28" s="1042">
        <v>0</v>
      </c>
      <c r="E28" s="1042">
        <v>0</v>
      </c>
      <c r="F28" s="1042">
        <v>0</v>
      </c>
      <c r="G28" s="809">
        <v>0</v>
      </c>
      <c r="H28" s="1042">
        <v>0</v>
      </c>
      <c r="I28" s="1042">
        <v>0</v>
      </c>
      <c r="J28" s="1042">
        <v>0</v>
      </c>
      <c r="K28" s="1039"/>
      <c r="L28" s="1039"/>
      <c r="M28" s="1043"/>
      <c r="N28" s="1040">
        <f t="shared" si="0"/>
        <v>0</v>
      </c>
    </row>
    <row r="29" spans="1:14">
      <c r="A29" s="902" t="s">
        <v>329</v>
      </c>
      <c r="B29" s="329">
        <v>1</v>
      </c>
      <c r="C29" s="329">
        <v>0</v>
      </c>
      <c r="D29" s="329">
        <v>0</v>
      </c>
      <c r="E29" s="329">
        <v>1</v>
      </c>
      <c r="F29" s="329">
        <v>0</v>
      </c>
      <c r="G29" s="809">
        <v>0</v>
      </c>
      <c r="H29" s="329">
        <v>1</v>
      </c>
      <c r="I29" s="329">
        <v>0</v>
      </c>
      <c r="J29" s="329">
        <v>0</v>
      </c>
      <c r="K29" s="207"/>
      <c r="L29" s="207"/>
      <c r="M29" s="400"/>
      <c r="N29" s="330">
        <f t="shared" si="0"/>
        <v>3</v>
      </c>
    </row>
    <row r="30" spans="1:14">
      <c r="A30" s="902" t="s">
        <v>330</v>
      </c>
      <c r="B30" s="329">
        <v>0</v>
      </c>
      <c r="C30" s="329">
        <v>0</v>
      </c>
      <c r="D30" s="329">
        <v>0</v>
      </c>
      <c r="E30" s="329">
        <v>0</v>
      </c>
      <c r="F30" s="329">
        <v>0</v>
      </c>
      <c r="G30" s="809">
        <v>0</v>
      </c>
      <c r="H30" s="329">
        <v>0</v>
      </c>
      <c r="I30" s="329">
        <v>1</v>
      </c>
      <c r="J30" s="329">
        <v>0</v>
      </c>
      <c r="K30" s="207"/>
      <c r="L30" s="207"/>
      <c r="M30" s="400"/>
      <c r="N30" s="330">
        <f t="shared" si="0"/>
        <v>1</v>
      </c>
    </row>
    <row r="31" spans="1:14">
      <c r="A31" s="902" t="s">
        <v>331</v>
      </c>
      <c r="B31" s="329">
        <v>30</v>
      </c>
      <c r="C31" s="329">
        <v>35</v>
      </c>
      <c r="D31" s="329">
        <v>33</v>
      </c>
      <c r="E31" s="329">
        <v>23</v>
      </c>
      <c r="F31" s="329">
        <v>38</v>
      </c>
      <c r="G31" s="809">
        <v>31</v>
      </c>
      <c r="H31" s="329">
        <v>48</v>
      </c>
      <c r="I31" s="329">
        <v>48</v>
      </c>
      <c r="J31" s="329">
        <v>53</v>
      </c>
      <c r="K31" s="207"/>
      <c r="L31" s="207"/>
      <c r="M31" s="400"/>
      <c r="N31" s="330">
        <f t="shared" si="0"/>
        <v>339</v>
      </c>
    </row>
    <row r="32" spans="1:14">
      <c r="A32" s="902" t="s">
        <v>41</v>
      </c>
      <c r="B32" s="329">
        <v>0</v>
      </c>
      <c r="C32" s="329">
        <v>0</v>
      </c>
      <c r="D32" s="329">
        <v>2</v>
      </c>
      <c r="E32" s="329">
        <v>0</v>
      </c>
      <c r="F32" s="329">
        <v>1</v>
      </c>
      <c r="G32" s="809">
        <v>0</v>
      </c>
      <c r="H32" s="329">
        <v>1</v>
      </c>
      <c r="I32" s="329">
        <v>0</v>
      </c>
      <c r="J32" s="329">
        <v>0</v>
      </c>
      <c r="K32" s="207"/>
      <c r="L32" s="207"/>
      <c r="M32" s="400"/>
      <c r="N32" s="330">
        <f t="shared" si="0"/>
        <v>4</v>
      </c>
    </row>
    <row r="33" spans="1:14">
      <c r="A33" s="902" t="s">
        <v>332</v>
      </c>
      <c r="B33" s="329">
        <v>6</v>
      </c>
      <c r="C33" s="329">
        <v>7</v>
      </c>
      <c r="D33" s="329">
        <v>1</v>
      </c>
      <c r="E33" s="329">
        <v>10</v>
      </c>
      <c r="F33" s="329">
        <v>8</v>
      </c>
      <c r="G33" s="809">
        <v>10</v>
      </c>
      <c r="H33" s="329">
        <v>14</v>
      </c>
      <c r="I33" s="329">
        <v>13</v>
      </c>
      <c r="J33" s="329">
        <v>9</v>
      </c>
      <c r="K33" s="207"/>
      <c r="L33" s="207"/>
      <c r="M33" s="400"/>
      <c r="N33" s="330">
        <f t="shared" si="0"/>
        <v>78</v>
      </c>
    </row>
    <row r="34" spans="1:14">
      <c r="A34" s="902" t="s">
        <v>333</v>
      </c>
      <c r="B34" s="329">
        <v>2</v>
      </c>
      <c r="C34" s="329">
        <v>1</v>
      </c>
      <c r="D34" s="329">
        <v>1</v>
      </c>
      <c r="E34" s="329">
        <v>1</v>
      </c>
      <c r="F34" s="329">
        <v>0</v>
      </c>
      <c r="G34" s="809">
        <v>5</v>
      </c>
      <c r="H34" s="329">
        <v>4</v>
      </c>
      <c r="I34" s="329">
        <v>4</v>
      </c>
      <c r="J34" s="329">
        <v>2</v>
      </c>
      <c r="K34" s="207"/>
      <c r="L34" s="207"/>
      <c r="M34" s="400"/>
      <c r="N34" s="330">
        <f t="shared" si="0"/>
        <v>20</v>
      </c>
    </row>
    <row r="35" spans="1:14">
      <c r="A35" s="902" t="s">
        <v>334</v>
      </c>
      <c r="B35" s="329">
        <v>0</v>
      </c>
      <c r="C35" s="329">
        <v>1</v>
      </c>
      <c r="D35" s="329">
        <v>1</v>
      </c>
      <c r="E35" s="329">
        <v>0</v>
      </c>
      <c r="F35" s="329">
        <v>0</v>
      </c>
      <c r="G35" s="809">
        <v>1</v>
      </c>
      <c r="H35" s="329">
        <v>4</v>
      </c>
      <c r="I35" s="329">
        <v>0</v>
      </c>
      <c r="J35" s="329">
        <v>0</v>
      </c>
      <c r="K35" s="207"/>
      <c r="L35" s="207"/>
      <c r="M35" s="400"/>
      <c r="N35" s="330">
        <f t="shared" si="0"/>
        <v>7</v>
      </c>
    </row>
    <row r="36" spans="1:14">
      <c r="A36" s="902" t="s">
        <v>335</v>
      </c>
      <c r="B36" s="329">
        <v>3</v>
      </c>
      <c r="C36" s="329">
        <v>2</v>
      </c>
      <c r="D36" s="329">
        <v>1</v>
      </c>
      <c r="E36" s="329">
        <v>2</v>
      </c>
      <c r="F36" s="329">
        <v>7</v>
      </c>
      <c r="G36" s="809">
        <v>1</v>
      </c>
      <c r="H36" s="329">
        <v>2</v>
      </c>
      <c r="I36" s="329">
        <v>3</v>
      </c>
      <c r="J36" s="329">
        <v>2</v>
      </c>
      <c r="K36" s="207"/>
      <c r="L36" s="207"/>
      <c r="M36" s="400"/>
      <c r="N36" s="330">
        <f t="shared" si="0"/>
        <v>23</v>
      </c>
    </row>
    <row r="37" spans="1:14">
      <c r="A37" s="902" t="s">
        <v>336</v>
      </c>
      <c r="B37" s="329">
        <v>29</v>
      </c>
      <c r="C37" s="329">
        <v>23</v>
      </c>
      <c r="D37" s="329">
        <v>25</v>
      </c>
      <c r="E37" s="329">
        <v>39</v>
      </c>
      <c r="F37" s="329">
        <v>50</v>
      </c>
      <c r="G37" s="809">
        <v>55</v>
      </c>
      <c r="H37" s="329">
        <v>50</v>
      </c>
      <c r="I37" s="329">
        <v>45</v>
      </c>
      <c r="J37" s="329">
        <v>62</v>
      </c>
      <c r="K37" s="207"/>
      <c r="L37" s="207"/>
      <c r="M37" s="400"/>
      <c r="N37" s="330">
        <f t="shared" ref="N37:N68" si="1">SUM(B37:M37)</f>
        <v>378</v>
      </c>
    </row>
    <row r="38" spans="1:14">
      <c r="A38" s="902" t="s">
        <v>337</v>
      </c>
      <c r="B38" s="329">
        <v>0</v>
      </c>
      <c r="C38" s="329">
        <v>1</v>
      </c>
      <c r="D38" s="329">
        <v>0</v>
      </c>
      <c r="E38" s="329">
        <v>2</v>
      </c>
      <c r="F38" s="329">
        <v>6</v>
      </c>
      <c r="G38" s="809">
        <v>0</v>
      </c>
      <c r="H38" s="329">
        <v>0</v>
      </c>
      <c r="I38" s="329">
        <v>2</v>
      </c>
      <c r="J38" s="329">
        <v>3</v>
      </c>
      <c r="K38" s="207"/>
      <c r="L38" s="207"/>
      <c r="M38" s="400"/>
      <c r="N38" s="330">
        <f t="shared" si="1"/>
        <v>14</v>
      </c>
    </row>
    <row r="39" spans="1:14">
      <c r="A39" s="902" t="s">
        <v>338</v>
      </c>
      <c r="B39" s="329">
        <v>0</v>
      </c>
      <c r="C39" s="329">
        <v>0</v>
      </c>
      <c r="D39" s="329">
        <v>1</v>
      </c>
      <c r="E39" s="329">
        <v>3</v>
      </c>
      <c r="F39" s="329">
        <v>2</v>
      </c>
      <c r="G39" s="809">
        <v>1</v>
      </c>
      <c r="H39" s="329">
        <v>0</v>
      </c>
      <c r="I39" s="329">
        <v>1</v>
      </c>
      <c r="J39" s="329">
        <v>3</v>
      </c>
      <c r="K39" s="207"/>
      <c r="L39" s="207"/>
      <c r="M39" s="400"/>
      <c r="N39" s="330">
        <f t="shared" si="1"/>
        <v>11</v>
      </c>
    </row>
    <row r="40" spans="1:14">
      <c r="A40" s="902" t="s">
        <v>339</v>
      </c>
      <c r="B40" s="329">
        <v>1</v>
      </c>
      <c r="C40" s="329">
        <v>1</v>
      </c>
      <c r="D40" s="329">
        <v>4</v>
      </c>
      <c r="E40" s="329">
        <v>4</v>
      </c>
      <c r="F40" s="329">
        <v>3</v>
      </c>
      <c r="G40" s="809">
        <v>0</v>
      </c>
      <c r="H40" s="329">
        <v>5</v>
      </c>
      <c r="I40" s="329">
        <v>1</v>
      </c>
      <c r="J40" s="329">
        <v>1</v>
      </c>
      <c r="K40" s="207"/>
      <c r="L40" s="207"/>
      <c r="M40" s="400"/>
      <c r="N40" s="330">
        <f t="shared" si="1"/>
        <v>20</v>
      </c>
    </row>
    <row r="41" spans="1:14">
      <c r="A41" s="902" t="s">
        <v>43</v>
      </c>
      <c r="B41" s="329">
        <v>0</v>
      </c>
      <c r="C41" s="329">
        <v>1</v>
      </c>
      <c r="D41" s="329">
        <v>0</v>
      </c>
      <c r="E41" s="329">
        <v>0</v>
      </c>
      <c r="F41" s="329">
        <v>0</v>
      </c>
      <c r="G41" s="809">
        <v>0</v>
      </c>
      <c r="H41" s="329">
        <v>0</v>
      </c>
      <c r="I41" s="329">
        <v>0</v>
      </c>
      <c r="J41" s="329">
        <v>0</v>
      </c>
      <c r="K41" s="207"/>
      <c r="L41" s="207"/>
      <c r="M41" s="400"/>
      <c r="N41" s="330">
        <f t="shared" si="1"/>
        <v>1</v>
      </c>
    </row>
    <row r="42" spans="1:14">
      <c r="A42" s="902" t="s">
        <v>340</v>
      </c>
      <c r="B42" s="329">
        <v>0</v>
      </c>
      <c r="C42" s="329">
        <v>1</v>
      </c>
      <c r="D42" s="329">
        <v>3</v>
      </c>
      <c r="E42" s="329">
        <v>1</v>
      </c>
      <c r="F42" s="329">
        <v>0</v>
      </c>
      <c r="G42" s="809">
        <v>0</v>
      </c>
      <c r="H42" s="329">
        <v>1</v>
      </c>
      <c r="I42" s="329">
        <v>2</v>
      </c>
      <c r="J42" s="329">
        <v>0</v>
      </c>
      <c r="K42" s="207"/>
      <c r="L42" s="207"/>
      <c r="M42" s="400"/>
      <c r="N42" s="330">
        <f t="shared" si="1"/>
        <v>8</v>
      </c>
    </row>
    <row r="43" spans="1:14">
      <c r="A43" s="902" t="s">
        <v>341</v>
      </c>
      <c r="B43" s="329">
        <v>0</v>
      </c>
      <c r="C43" s="329">
        <v>1</v>
      </c>
      <c r="D43" s="329">
        <v>0</v>
      </c>
      <c r="E43" s="329">
        <v>0</v>
      </c>
      <c r="F43" s="329">
        <v>0</v>
      </c>
      <c r="G43" s="809">
        <v>0</v>
      </c>
      <c r="H43" s="329">
        <v>0</v>
      </c>
      <c r="I43" s="329">
        <v>1</v>
      </c>
      <c r="J43" s="329">
        <v>0</v>
      </c>
      <c r="K43" s="207"/>
      <c r="L43" s="207"/>
      <c r="M43" s="400"/>
      <c r="N43" s="330">
        <f t="shared" si="1"/>
        <v>2</v>
      </c>
    </row>
    <row r="44" spans="1:14">
      <c r="A44" s="902" t="s">
        <v>342</v>
      </c>
      <c r="B44" s="329">
        <v>0</v>
      </c>
      <c r="C44" s="329">
        <v>0</v>
      </c>
      <c r="D44" s="329">
        <v>0</v>
      </c>
      <c r="E44" s="329">
        <v>1</v>
      </c>
      <c r="F44" s="329">
        <v>0</v>
      </c>
      <c r="G44" s="809">
        <v>0</v>
      </c>
      <c r="H44" s="329">
        <v>0</v>
      </c>
      <c r="I44" s="329">
        <v>0</v>
      </c>
      <c r="J44" s="329">
        <v>0</v>
      </c>
      <c r="K44" s="207"/>
      <c r="L44" s="207"/>
      <c r="M44" s="400"/>
      <c r="N44" s="330">
        <f t="shared" si="1"/>
        <v>1</v>
      </c>
    </row>
    <row r="45" spans="1:14">
      <c r="A45" s="812" t="s">
        <v>574</v>
      </c>
      <c r="B45" s="329">
        <v>0</v>
      </c>
      <c r="C45" s="329">
        <v>0</v>
      </c>
      <c r="D45" s="329">
        <v>1</v>
      </c>
      <c r="E45" s="329">
        <v>0</v>
      </c>
      <c r="F45" s="329">
        <v>0</v>
      </c>
      <c r="G45" s="809">
        <v>1</v>
      </c>
      <c r="H45" s="329">
        <v>0</v>
      </c>
      <c r="I45" s="329">
        <v>1</v>
      </c>
      <c r="J45" s="329">
        <v>0</v>
      </c>
      <c r="K45" s="207"/>
      <c r="L45" s="207"/>
      <c r="M45" s="400"/>
      <c r="N45" s="330">
        <f t="shared" si="1"/>
        <v>3</v>
      </c>
    </row>
    <row r="46" spans="1:14">
      <c r="A46" s="902" t="s">
        <v>343</v>
      </c>
      <c r="B46" s="329">
        <v>3</v>
      </c>
      <c r="C46" s="329">
        <v>7</v>
      </c>
      <c r="D46" s="329">
        <v>1</v>
      </c>
      <c r="E46" s="329">
        <v>4</v>
      </c>
      <c r="F46" s="329">
        <v>10</v>
      </c>
      <c r="G46" s="809">
        <v>4</v>
      </c>
      <c r="H46" s="329">
        <v>7</v>
      </c>
      <c r="I46" s="329">
        <v>10</v>
      </c>
      <c r="J46" s="329">
        <v>5</v>
      </c>
      <c r="K46" s="207"/>
      <c r="L46" s="207"/>
      <c r="M46" s="400"/>
      <c r="N46" s="330">
        <f t="shared" si="1"/>
        <v>51</v>
      </c>
    </row>
    <row r="47" spans="1:14">
      <c r="A47" s="902" t="s">
        <v>344</v>
      </c>
      <c r="B47" s="329">
        <v>1</v>
      </c>
      <c r="C47" s="329">
        <v>0</v>
      </c>
      <c r="D47" s="329">
        <v>1</v>
      </c>
      <c r="E47" s="329">
        <v>1</v>
      </c>
      <c r="F47" s="329">
        <v>0</v>
      </c>
      <c r="G47" s="809">
        <v>4</v>
      </c>
      <c r="H47" s="329">
        <v>0</v>
      </c>
      <c r="I47" s="329">
        <v>1</v>
      </c>
      <c r="J47" s="329">
        <v>1</v>
      </c>
      <c r="K47" s="207"/>
      <c r="L47" s="207"/>
      <c r="M47" s="400"/>
      <c r="N47" s="330">
        <f t="shared" si="1"/>
        <v>9</v>
      </c>
    </row>
    <row r="48" spans="1:14">
      <c r="A48" s="902" t="s">
        <v>345</v>
      </c>
      <c r="B48" s="329">
        <v>1</v>
      </c>
      <c r="C48" s="329">
        <v>0</v>
      </c>
      <c r="D48" s="329">
        <v>0</v>
      </c>
      <c r="E48" s="329">
        <v>1</v>
      </c>
      <c r="F48" s="329">
        <v>0</v>
      </c>
      <c r="G48" s="809">
        <v>1</v>
      </c>
      <c r="H48" s="329">
        <v>1</v>
      </c>
      <c r="I48" s="329">
        <v>1</v>
      </c>
      <c r="J48" s="329">
        <v>0</v>
      </c>
      <c r="K48" s="207"/>
      <c r="L48" s="207"/>
      <c r="M48" s="400"/>
      <c r="N48" s="330">
        <f t="shared" si="1"/>
        <v>5</v>
      </c>
    </row>
    <row r="49" spans="1:14">
      <c r="A49" s="902" t="s">
        <v>346</v>
      </c>
      <c r="B49" s="329">
        <v>8</v>
      </c>
      <c r="C49" s="329">
        <v>5</v>
      </c>
      <c r="D49" s="329">
        <v>1</v>
      </c>
      <c r="E49" s="329">
        <v>0</v>
      </c>
      <c r="F49" s="329">
        <v>4</v>
      </c>
      <c r="G49" s="809">
        <v>1</v>
      </c>
      <c r="H49" s="329">
        <v>4</v>
      </c>
      <c r="I49" s="329">
        <v>1</v>
      </c>
      <c r="J49" s="329">
        <v>3</v>
      </c>
      <c r="K49" s="207"/>
      <c r="L49" s="207"/>
      <c r="M49" s="400"/>
      <c r="N49" s="330">
        <f t="shared" si="1"/>
        <v>27</v>
      </c>
    </row>
    <row r="50" spans="1:14">
      <c r="A50" s="902" t="s">
        <v>347</v>
      </c>
      <c r="B50" s="329">
        <v>0</v>
      </c>
      <c r="C50" s="329">
        <v>0</v>
      </c>
      <c r="D50" s="329">
        <v>1</v>
      </c>
      <c r="E50" s="329">
        <v>0</v>
      </c>
      <c r="F50" s="329">
        <v>0</v>
      </c>
      <c r="G50" s="809">
        <v>0</v>
      </c>
      <c r="H50" s="329">
        <v>0</v>
      </c>
      <c r="I50" s="329">
        <v>0</v>
      </c>
      <c r="J50" s="329">
        <v>1</v>
      </c>
      <c r="K50" s="207"/>
      <c r="L50" s="207"/>
      <c r="M50" s="400"/>
      <c r="N50" s="330">
        <f t="shared" si="1"/>
        <v>2</v>
      </c>
    </row>
    <row r="51" spans="1:14">
      <c r="A51" s="902" t="s">
        <v>348</v>
      </c>
      <c r="B51" s="329">
        <v>1</v>
      </c>
      <c r="C51" s="329">
        <v>0</v>
      </c>
      <c r="D51" s="329">
        <v>0</v>
      </c>
      <c r="E51" s="329">
        <v>0</v>
      </c>
      <c r="F51" s="329">
        <v>1</v>
      </c>
      <c r="G51" s="809">
        <v>0</v>
      </c>
      <c r="H51" s="329">
        <v>0</v>
      </c>
      <c r="I51" s="329">
        <v>0</v>
      </c>
      <c r="J51" s="329">
        <v>0</v>
      </c>
      <c r="K51" s="207"/>
      <c r="L51" s="207"/>
      <c r="M51" s="400"/>
      <c r="N51" s="330">
        <f t="shared" si="1"/>
        <v>2</v>
      </c>
    </row>
    <row r="52" spans="1:14">
      <c r="A52" s="902" t="s">
        <v>349</v>
      </c>
      <c r="B52" s="329">
        <v>1</v>
      </c>
      <c r="C52" s="329">
        <v>0</v>
      </c>
      <c r="D52" s="329">
        <v>0</v>
      </c>
      <c r="E52" s="329">
        <v>0</v>
      </c>
      <c r="F52" s="329">
        <v>0</v>
      </c>
      <c r="G52" s="809">
        <v>0</v>
      </c>
      <c r="H52" s="329">
        <v>1</v>
      </c>
      <c r="I52" s="329">
        <v>0</v>
      </c>
      <c r="J52" s="329">
        <v>0</v>
      </c>
      <c r="K52" s="207"/>
      <c r="L52" s="207"/>
      <c r="M52" s="400"/>
      <c r="N52" s="330">
        <f t="shared" si="1"/>
        <v>2</v>
      </c>
    </row>
    <row r="53" spans="1:14">
      <c r="A53" s="902" t="s">
        <v>350</v>
      </c>
      <c r="B53" s="329">
        <v>0</v>
      </c>
      <c r="C53" s="329">
        <v>0</v>
      </c>
      <c r="D53" s="329">
        <v>1</v>
      </c>
      <c r="E53" s="329">
        <v>0</v>
      </c>
      <c r="F53" s="329">
        <v>0</v>
      </c>
      <c r="G53" s="809">
        <v>0</v>
      </c>
      <c r="H53" s="329">
        <v>0</v>
      </c>
      <c r="I53" s="329">
        <v>0</v>
      </c>
      <c r="J53" s="329">
        <v>0</v>
      </c>
      <c r="K53" s="207"/>
      <c r="L53" s="207"/>
      <c r="M53" s="400"/>
      <c r="N53" s="330">
        <f t="shared" si="1"/>
        <v>1</v>
      </c>
    </row>
    <row r="54" spans="1:14">
      <c r="A54" s="902" t="s">
        <v>351</v>
      </c>
      <c r="B54" s="329">
        <v>0</v>
      </c>
      <c r="C54" s="329">
        <v>0</v>
      </c>
      <c r="D54" s="329">
        <v>0</v>
      </c>
      <c r="E54" s="329">
        <v>1</v>
      </c>
      <c r="F54" s="329">
        <v>0</v>
      </c>
      <c r="G54" s="809">
        <v>0</v>
      </c>
      <c r="H54" s="329">
        <v>0</v>
      </c>
      <c r="I54" s="329">
        <v>0</v>
      </c>
      <c r="J54" s="329">
        <v>0</v>
      </c>
      <c r="K54" s="207"/>
      <c r="L54" s="207"/>
      <c r="M54" s="400"/>
      <c r="N54" s="330">
        <f t="shared" si="1"/>
        <v>1</v>
      </c>
    </row>
    <row r="55" spans="1:14">
      <c r="A55" s="902" t="s">
        <v>352</v>
      </c>
      <c r="B55" s="329">
        <v>0</v>
      </c>
      <c r="C55" s="329">
        <v>0</v>
      </c>
      <c r="D55" s="329">
        <v>0</v>
      </c>
      <c r="E55" s="329">
        <v>0</v>
      </c>
      <c r="F55" s="329">
        <v>0</v>
      </c>
      <c r="G55" s="809">
        <v>0</v>
      </c>
      <c r="H55" s="329">
        <v>0</v>
      </c>
      <c r="I55" s="329">
        <v>0</v>
      </c>
      <c r="J55" s="329">
        <v>0</v>
      </c>
      <c r="K55" s="207"/>
      <c r="L55" s="207"/>
      <c r="M55" s="400"/>
      <c r="N55" s="330">
        <f t="shared" si="1"/>
        <v>0</v>
      </c>
    </row>
    <row r="56" spans="1:14">
      <c r="A56" s="902" t="s">
        <v>353</v>
      </c>
      <c r="B56" s="329">
        <v>0</v>
      </c>
      <c r="C56" s="329">
        <v>0</v>
      </c>
      <c r="D56" s="329">
        <v>0</v>
      </c>
      <c r="E56" s="329">
        <v>0</v>
      </c>
      <c r="F56" s="329">
        <v>0</v>
      </c>
      <c r="G56" s="809">
        <v>0</v>
      </c>
      <c r="H56" s="329">
        <v>0</v>
      </c>
      <c r="I56" s="329">
        <v>0</v>
      </c>
      <c r="J56" s="329">
        <v>0</v>
      </c>
      <c r="K56" s="207"/>
      <c r="L56" s="207"/>
      <c r="M56" s="400"/>
      <c r="N56" s="330">
        <f t="shared" si="1"/>
        <v>0</v>
      </c>
    </row>
    <row r="57" spans="1:14">
      <c r="A57" s="902" t="s">
        <v>354</v>
      </c>
      <c r="B57" s="329">
        <v>0</v>
      </c>
      <c r="C57" s="329">
        <v>0</v>
      </c>
      <c r="D57" s="329">
        <v>0</v>
      </c>
      <c r="E57" s="329">
        <v>0</v>
      </c>
      <c r="F57" s="329">
        <v>0</v>
      </c>
      <c r="G57" s="809">
        <v>0</v>
      </c>
      <c r="H57" s="329">
        <v>0</v>
      </c>
      <c r="I57" s="329">
        <v>0</v>
      </c>
      <c r="J57" s="329">
        <v>0</v>
      </c>
      <c r="K57" s="207"/>
      <c r="L57" s="207"/>
      <c r="M57" s="400"/>
      <c r="N57" s="330">
        <f t="shared" si="1"/>
        <v>0</v>
      </c>
    </row>
    <row r="58" spans="1:14">
      <c r="A58" s="902" t="s">
        <v>355</v>
      </c>
      <c r="B58" s="329">
        <v>1</v>
      </c>
      <c r="C58" s="329">
        <v>0</v>
      </c>
      <c r="D58" s="329">
        <v>0</v>
      </c>
      <c r="E58" s="329">
        <v>0</v>
      </c>
      <c r="F58" s="329">
        <v>0</v>
      </c>
      <c r="G58" s="809">
        <v>1</v>
      </c>
      <c r="H58" s="329">
        <v>0</v>
      </c>
      <c r="I58" s="329">
        <v>0</v>
      </c>
      <c r="J58" s="329">
        <v>1</v>
      </c>
      <c r="K58" s="207"/>
      <c r="L58" s="207"/>
      <c r="M58" s="400"/>
      <c r="N58" s="330">
        <f t="shared" si="1"/>
        <v>3</v>
      </c>
    </row>
    <row r="59" spans="1:14">
      <c r="A59" s="902" t="s">
        <v>356</v>
      </c>
      <c r="B59" s="329">
        <v>0</v>
      </c>
      <c r="C59" s="329">
        <v>0</v>
      </c>
      <c r="D59" s="329">
        <v>0</v>
      </c>
      <c r="E59" s="329">
        <v>0</v>
      </c>
      <c r="F59" s="329">
        <v>0</v>
      </c>
      <c r="G59" s="809">
        <v>0</v>
      </c>
      <c r="H59" s="329">
        <v>0</v>
      </c>
      <c r="I59" s="329">
        <v>0</v>
      </c>
      <c r="J59" s="329">
        <v>0</v>
      </c>
      <c r="K59" s="207"/>
      <c r="L59" s="207"/>
      <c r="M59" s="400"/>
      <c r="N59" s="330">
        <f t="shared" si="1"/>
        <v>0</v>
      </c>
    </row>
    <row r="60" spans="1:14">
      <c r="A60" s="902" t="s">
        <v>357</v>
      </c>
      <c r="B60" s="329">
        <v>0</v>
      </c>
      <c r="C60" s="329">
        <v>0</v>
      </c>
      <c r="D60" s="329">
        <v>0</v>
      </c>
      <c r="E60" s="329">
        <v>0</v>
      </c>
      <c r="F60" s="329">
        <v>0</v>
      </c>
      <c r="G60" s="809">
        <v>1</v>
      </c>
      <c r="H60" s="329">
        <v>0</v>
      </c>
      <c r="I60" s="329">
        <v>0</v>
      </c>
      <c r="J60" s="329">
        <v>1</v>
      </c>
      <c r="K60" s="207"/>
      <c r="L60" s="207"/>
      <c r="M60" s="400"/>
      <c r="N60" s="330">
        <f t="shared" si="1"/>
        <v>2</v>
      </c>
    </row>
    <row r="61" spans="1:14">
      <c r="A61" s="902" t="s">
        <v>358</v>
      </c>
      <c r="B61" s="329">
        <v>0</v>
      </c>
      <c r="C61" s="329">
        <v>0</v>
      </c>
      <c r="D61" s="329">
        <v>0</v>
      </c>
      <c r="E61" s="329">
        <v>0</v>
      </c>
      <c r="F61" s="329">
        <v>0</v>
      </c>
      <c r="G61" s="809">
        <v>0</v>
      </c>
      <c r="H61" s="329">
        <v>0</v>
      </c>
      <c r="I61" s="329">
        <v>0</v>
      </c>
      <c r="J61" s="329">
        <v>0</v>
      </c>
      <c r="K61" s="207"/>
      <c r="L61" s="207"/>
      <c r="M61" s="400"/>
      <c r="N61" s="330">
        <f t="shared" si="1"/>
        <v>0</v>
      </c>
    </row>
    <row r="62" spans="1:14">
      <c r="A62" s="902" t="s">
        <v>359</v>
      </c>
      <c r="B62" s="329">
        <v>0</v>
      </c>
      <c r="C62" s="329">
        <v>0</v>
      </c>
      <c r="D62" s="329">
        <v>0</v>
      </c>
      <c r="E62" s="329">
        <v>0</v>
      </c>
      <c r="F62" s="329">
        <v>0</v>
      </c>
      <c r="G62" s="809">
        <v>0</v>
      </c>
      <c r="H62" s="329">
        <v>0</v>
      </c>
      <c r="I62" s="329">
        <v>2</v>
      </c>
      <c r="J62" s="329">
        <v>0</v>
      </c>
      <c r="K62" s="207"/>
      <c r="L62" s="207"/>
      <c r="M62" s="400"/>
      <c r="N62" s="330">
        <f t="shared" si="1"/>
        <v>2</v>
      </c>
    </row>
    <row r="63" spans="1:14">
      <c r="A63" s="902" t="s">
        <v>360</v>
      </c>
      <c r="B63" s="329">
        <v>0</v>
      </c>
      <c r="C63" s="329">
        <v>1</v>
      </c>
      <c r="D63" s="329">
        <v>0</v>
      </c>
      <c r="E63" s="329">
        <v>0</v>
      </c>
      <c r="F63" s="329">
        <v>1</v>
      </c>
      <c r="G63" s="809">
        <v>0</v>
      </c>
      <c r="H63" s="329">
        <v>0</v>
      </c>
      <c r="I63" s="329">
        <v>0</v>
      </c>
      <c r="J63" s="329">
        <v>0</v>
      </c>
      <c r="K63" s="207"/>
      <c r="L63" s="207"/>
      <c r="M63" s="400"/>
      <c r="N63" s="330">
        <f t="shared" si="1"/>
        <v>2</v>
      </c>
    </row>
    <row r="64" spans="1:14">
      <c r="A64" s="902" t="s">
        <v>361</v>
      </c>
      <c r="B64" s="329">
        <v>1</v>
      </c>
      <c r="C64" s="329">
        <v>0</v>
      </c>
      <c r="D64" s="329">
        <v>1</v>
      </c>
      <c r="E64" s="329">
        <v>0</v>
      </c>
      <c r="F64" s="329">
        <v>0</v>
      </c>
      <c r="G64" s="809">
        <v>0</v>
      </c>
      <c r="H64" s="329">
        <v>1</v>
      </c>
      <c r="I64" s="329">
        <v>0</v>
      </c>
      <c r="J64" s="329">
        <v>0</v>
      </c>
      <c r="K64" s="207"/>
      <c r="L64" s="207"/>
      <c r="M64" s="400"/>
      <c r="N64" s="330">
        <f t="shared" si="1"/>
        <v>3</v>
      </c>
    </row>
    <row r="65" spans="1:14">
      <c r="A65" s="902" t="s">
        <v>362</v>
      </c>
      <c r="B65" s="329">
        <v>0</v>
      </c>
      <c r="C65" s="329">
        <v>0</v>
      </c>
      <c r="D65" s="329">
        <v>0</v>
      </c>
      <c r="E65" s="329">
        <v>0</v>
      </c>
      <c r="F65" s="329">
        <v>0</v>
      </c>
      <c r="G65" s="809">
        <v>3</v>
      </c>
      <c r="H65" s="329">
        <v>0</v>
      </c>
      <c r="I65" s="329">
        <v>2</v>
      </c>
      <c r="J65" s="329">
        <v>0</v>
      </c>
      <c r="K65" s="207"/>
      <c r="L65" s="207"/>
      <c r="M65" s="400"/>
      <c r="N65" s="330">
        <f t="shared" si="1"/>
        <v>5</v>
      </c>
    </row>
    <row r="66" spans="1:14">
      <c r="A66" s="902" t="s">
        <v>449</v>
      </c>
      <c r="B66" s="329">
        <v>1</v>
      </c>
      <c r="C66" s="329">
        <v>0</v>
      </c>
      <c r="D66" s="329">
        <v>0</v>
      </c>
      <c r="E66" s="329">
        <v>0</v>
      </c>
      <c r="F66" s="329">
        <v>0</v>
      </c>
      <c r="G66" s="809">
        <v>0</v>
      </c>
      <c r="H66" s="329">
        <v>0</v>
      </c>
      <c r="I66" s="329">
        <v>0</v>
      </c>
      <c r="J66" s="329">
        <v>0</v>
      </c>
      <c r="K66" s="207"/>
      <c r="L66" s="207"/>
      <c r="M66" s="400"/>
      <c r="N66" s="330">
        <f t="shared" si="1"/>
        <v>1</v>
      </c>
    </row>
    <row r="67" spans="1:14">
      <c r="A67" s="902" t="s">
        <v>364</v>
      </c>
      <c r="B67" s="329">
        <v>0</v>
      </c>
      <c r="C67" s="329">
        <v>2</v>
      </c>
      <c r="D67" s="329">
        <v>0</v>
      </c>
      <c r="E67" s="329">
        <v>1</v>
      </c>
      <c r="F67" s="329">
        <v>0</v>
      </c>
      <c r="G67" s="809">
        <v>0</v>
      </c>
      <c r="H67" s="329">
        <v>0</v>
      </c>
      <c r="I67" s="329">
        <v>0</v>
      </c>
      <c r="J67" s="329">
        <v>0</v>
      </c>
      <c r="K67" s="207"/>
      <c r="L67" s="207"/>
      <c r="M67" s="400"/>
      <c r="N67" s="330">
        <f t="shared" si="1"/>
        <v>3</v>
      </c>
    </row>
    <row r="68" spans="1:14">
      <c r="A68" s="902" t="s">
        <v>365</v>
      </c>
      <c r="B68" s="329">
        <v>0</v>
      </c>
      <c r="C68" s="329">
        <v>0</v>
      </c>
      <c r="D68" s="329">
        <v>0</v>
      </c>
      <c r="E68" s="329">
        <v>0</v>
      </c>
      <c r="F68" s="329">
        <v>0</v>
      </c>
      <c r="G68" s="809">
        <v>0</v>
      </c>
      <c r="H68" s="329">
        <v>0</v>
      </c>
      <c r="I68" s="329">
        <v>0</v>
      </c>
      <c r="J68" s="329">
        <v>0</v>
      </c>
      <c r="K68" s="207"/>
      <c r="L68" s="207"/>
      <c r="M68" s="400"/>
      <c r="N68" s="330">
        <f t="shared" si="1"/>
        <v>0</v>
      </c>
    </row>
    <row r="69" spans="1:14">
      <c r="A69" s="902" t="s">
        <v>366</v>
      </c>
      <c r="B69" s="329">
        <v>0</v>
      </c>
      <c r="C69" s="329">
        <v>0</v>
      </c>
      <c r="D69" s="329">
        <v>0</v>
      </c>
      <c r="E69" s="329">
        <v>1</v>
      </c>
      <c r="F69" s="329">
        <v>1</v>
      </c>
      <c r="G69" s="809">
        <v>1</v>
      </c>
      <c r="H69" s="329">
        <v>0</v>
      </c>
      <c r="I69" s="329">
        <v>0</v>
      </c>
      <c r="J69" s="329">
        <v>1</v>
      </c>
      <c r="K69" s="207"/>
      <c r="L69" s="207"/>
      <c r="M69" s="400"/>
      <c r="N69" s="330">
        <f t="shared" ref="N69:N81" si="2">SUM(B69:M69)</f>
        <v>4</v>
      </c>
    </row>
    <row r="70" spans="1:14">
      <c r="A70" s="902" t="s">
        <v>367</v>
      </c>
      <c r="B70" s="329">
        <v>2</v>
      </c>
      <c r="C70" s="329">
        <v>0</v>
      </c>
      <c r="D70" s="329">
        <v>0</v>
      </c>
      <c r="E70" s="329">
        <v>1</v>
      </c>
      <c r="F70" s="329">
        <v>0</v>
      </c>
      <c r="G70" s="809">
        <v>0</v>
      </c>
      <c r="H70" s="329">
        <v>0</v>
      </c>
      <c r="I70" s="329">
        <v>0</v>
      </c>
      <c r="J70" s="329">
        <v>0</v>
      </c>
      <c r="K70" s="207"/>
      <c r="L70" s="207"/>
      <c r="M70" s="400"/>
      <c r="N70" s="330">
        <f t="shared" si="2"/>
        <v>3</v>
      </c>
    </row>
    <row r="71" spans="1:14">
      <c r="A71" s="902" t="s">
        <v>368</v>
      </c>
      <c r="B71" s="329">
        <v>0</v>
      </c>
      <c r="C71" s="329">
        <v>0</v>
      </c>
      <c r="D71" s="329">
        <v>1</v>
      </c>
      <c r="E71" s="329">
        <v>0</v>
      </c>
      <c r="F71" s="329">
        <v>1</v>
      </c>
      <c r="G71" s="809">
        <v>0</v>
      </c>
      <c r="H71" s="329">
        <v>0</v>
      </c>
      <c r="I71" s="329">
        <v>0</v>
      </c>
      <c r="J71" s="329">
        <v>1</v>
      </c>
      <c r="K71" s="207"/>
      <c r="L71" s="207"/>
      <c r="M71" s="400"/>
      <c r="N71" s="330">
        <f t="shared" si="2"/>
        <v>3</v>
      </c>
    </row>
    <row r="72" spans="1:14">
      <c r="A72" s="902" t="s">
        <v>369</v>
      </c>
      <c r="B72" s="329">
        <v>4</v>
      </c>
      <c r="C72" s="329">
        <v>0</v>
      </c>
      <c r="D72" s="329">
        <v>0</v>
      </c>
      <c r="E72" s="329">
        <v>0</v>
      </c>
      <c r="F72" s="329">
        <v>0</v>
      </c>
      <c r="G72" s="809">
        <v>0</v>
      </c>
      <c r="H72" s="329">
        <v>0</v>
      </c>
      <c r="I72" s="329">
        <v>1</v>
      </c>
      <c r="J72" s="329">
        <v>0</v>
      </c>
      <c r="K72" s="207"/>
      <c r="L72" s="207"/>
      <c r="M72" s="400"/>
      <c r="N72" s="330">
        <f t="shared" si="2"/>
        <v>5</v>
      </c>
    </row>
    <row r="73" spans="1:14">
      <c r="A73" s="902" t="s">
        <v>370</v>
      </c>
      <c r="B73" s="329">
        <v>2</v>
      </c>
      <c r="C73" s="329">
        <v>0</v>
      </c>
      <c r="D73" s="329">
        <v>1</v>
      </c>
      <c r="E73" s="329">
        <v>0</v>
      </c>
      <c r="F73" s="329">
        <v>0</v>
      </c>
      <c r="G73" s="809">
        <v>0</v>
      </c>
      <c r="H73" s="329">
        <v>0</v>
      </c>
      <c r="I73" s="329">
        <v>0</v>
      </c>
      <c r="J73" s="329">
        <v>1</v>
      </c>
      <c r="K73" s="207"/>
      <c r="L73" s="207"/>
      <c r="M73" s="400"/>
      <c r="N73" s="330">
        <f t="shared" si="2"/>
        <v>4</v>
      </c>
    </row>
    <row r="74" spans="1:14">
      <c r="A74" s="902" t="s">
        <v>371</v>
      </c>
      <c r="B74" s="329">
        <v>0</v>
      </c>
      <c r="C74" s="329">
        <v>0</v>
      </c>
      <c r="D74" s="329">
        <v>0</v>
      </c>
      <c r="E74" s="329">
        <v>0</v>
      </c>
      <c r="F74" s="329">
        <v>0</v>
      </c>
      <c r="G74" s="809">
        <v>0</v>
      </c>
      <c r="H74" s="329">
        <v>0</v>
      </c>
      <c r="I74" s="329">
        <v>0</v>
      </c>
      <c r="J74" s="329">
        <v>0</v>
      </c>
      <c r="K74" s="207"/>
      <c r="L74" s="207"/>
      <c r="M74" s="400"/>
      <c r="N74" s="330">
        <f t="shared" si="2"/>
        <v>0</v>
      </c>
    </row>
    <row r="75" spans="1:14">
      <c r="A75" s="902" t="s">
        <v>372</v>
      </c>
      <c r="B75" s="329">
        <v>0</v>
      </c>
      <c r="C75" s="329">
        <v>1</v>
      </c>
      <c r="D75" s="329">
        <v>0</v>
      </c>
      <c r="E75" s="329">
        <v>0</v>
      </c>
      <c r="F75" s="329">
        <v>0</v>
      </c>
      <c r="G75" s="809">
        <v>0</v>
      </c>
      <c r="H75" s="329">
        <v>3</v>
      </c>
      <c r="I75" s="329">
        <v>1</v>
      </c>
      <c r="J75" s="329">
        <v>1</v>
      </c>
      <c r="K75" s="207"/>
      <c r="L75" s="207"/>
      <c r="M75" s="400"/>
      <c r="N75" s="330">
        <f t="shared" si="2"/>
        <v>6</v>
      </c>
    </row>
    <row r="76" spans="1:14">
      <c r="A76" s="902" t="s">
        <v>373</v>
      </c>
      <c r="B76" s="329">
        <v>0</v>
      </c>
      <c r="C76" s="329">
        <v>0</v>
      </c>
      <c r="D76" s="329">
        <v>0</v>
      </c>
      <c r="E76" s="329">
        <v>0</v>
      </c>
      <c r="F76" s="329">
        <v>0</v>
      </c>
      <c r="G76" s="809">
        <v>1</v>
      </c>
      <c r="H76" s="329">
        <v>0</v>
      </c>
      <c r="I76" s="329">
        <v>0</v>
      </c>
      <c r="J76" s="329">
        <v>1</v>
      </c>
      <c r="K76" s="207"/>
      <c r="L76" s="207"/>
      <c r="M76" s="400"/>
      <c r="N76" s="330">
        <f t="shared" si="2"/>
        <v>2</v>
      </c>
    </row>
    <row r="77" spans="1:14">
      <c r="A77" s="902" t="s">
        <v>374</v>
      </c>
      <c r="B77" s="329">
        <v>0</v>
      </c>
      <c r="C77" s="329">
        <v>0</v>
      </c>
      <c r="D77" s="329">
        <v>1</v>
      </c>
      <c r="E77" s="329">
        <v>1</v>
      </c>
      <c r="F77" s="329">
        <v>0</v>
      </c>
      <c r="G77" s="809">
        <v>0</v>
      </c>
      <c r="H77" s="329">
        <v>0</v>
      </c>
      <c r="I77" s="329">
        <v>0</v>
      </c>
      <c r="J77" s="329">
        <v>0</v>
      </c>
      <c r="K77" s="207"/>
      <c r="L77" s="207"/>
      <c r="M77" s="400"/>
      <c r="N77" s="330">
        <f t="shared" si="2"/>
        <v>2</v>
      </c>
    </row>
    <row r="78" spans="1:14">
      <c r="A78" s="902" t="s">
        <v>375</v>
      </c>
      <c r="B78" s="329">
        <v>1</v>
      </c>
      <c r="C78" s="329">
        <v>0</v>
      </c>
      <c r="D78" s="329">
        <v>0</v>
      </c>
      <c r="E78" s="329">
        <v>0</v>
      </c>
      <c r="F78" s="329">
        <v>0</v>
      </c>
      <c r="G78" s="809">
        <v>0</v>
      </c>
      <c r="H78" s="329">
        <v>1</v>
      </c>
      <c r="I78" s="329">
        <v>0</v>
      </c>
      <c r="J78" s="329">
        <v>1</v>
      </c>
      <c r="K78" s="207"/>
      <c r="L78" s="207"/>
      <c r="M78" s="400"/>
      <c r="N78" s="330">
        <f t="shared" si="2"/>
        <v>3</v>
      </c>
    </row>
    <row r="79" spans="1:14">
      <c r="A79" s="902" t="s">
        <v>376</v>
      </c>
      <c r="B79" s="329">
        <v>0</v>
      </c>
      <c r="C79" s="329">
        <v>0</v>
      </c>
      <c r="D79" s="329">
        <v>0</v>
      </c>
      <c r="E79" s="329">
        <v>1</v>
      </c>
      <c r="F79" s="329">
        <v>0</v>
      </c>
      <c r="G79" s="809">
        <v>0</v>
      </c>
      <c r="H79" s="329">
        <v>0</v>
      </c>
      <c r="I79" s="329">
        <v>0</v>
      </c>
      <c r="J79" s="329">
        <v>1</v>
      </c>
      <c r="K79" s="207"/>
      <c r="L79" s="207"/>
      <c r="M79" s="400"/>
      <c r="N79" s="330">
        <f t="shared" si="2"/>
        <v>2</v>
      </c>
    </row>
    <row r="80" spans="1:14">
      <c r="A80" s="902" t="s">
        <v>377</v>
      </c>
      <c r="B80" s="329">
        <v>0</v>
      </c>
      <c r="C80" s="329">
        <v>0</v>
      </c>
      <c r="D80" s="329">
        <v>0</v>
      </c>
      <c r="E80" s="329">
        <v>0</v>
      </c>
      <c r="F80" s="329">
        <v>0</v>
      </c>
      <c r="G80" s="809">
        <v>0</v>
      </c>
      <c r="H80" s="329">
        <v>0</v>
      </c>
      <c r="I80" s="329">
        <v>2</v>
      </c>
      <c r="J80" s="329">
        <v>0</v>
      </c>
      <c r="K80" s="207"/>
      <c r="L80" s="207"/>
      <c r="M80" s="400"/>
      <c r="N80" s="330">
        <f t="shared" si="2"/>
        <v>2</v>
      </c>
    </row>
    <row r="81" spans="1:14" ht="15.75" thickBot="1">
      <c r="A81" s="1077" t="s">
        <v>378</v>
      </c>
      <c r="B81" s="336">
        <v>0</v>
      </c>
      <c r="C81" s="336">
        <v>0</v>
      </c>
      <c r="D81" s="336">
        <v>0</v>
      </c>
      <c r="E81" s="336">
        <v>0</v>
      </c>
      <c r="F81" s="336">
        <v>0</v>
      </c>
      <c r="G81" s="809">
        <v>1</v>
      </c>
      <c r="H81" s="336">
        <v>0</v>
      </c>
      <c r="I81" s="336">
        <v>1</v>
      </c>
      <c r="J81" s="336">
        <v>1</v>
      </c>
      <c r="K81" s="208"/>
      <c r="L81" s="208"/>
      <c r="M81" s="401"/>
      <c r="N81" s="1057">
        <f t="shared" si="2"/>
        <v>3</v>
      </c>
    </row>
    <row r="82" spans="1:14" ht="15.75" thickBot="1">
      <c r="A82" s="332" t="s">
        <v>33</v>
      </c>
      <c r="B82" s="337">
        <f t="shared" ref="B82:J82" si="3">SUM(B4:B81)</f>
        <v>109</v>
      </c>
      <c r="C82" s="337">
        <f t="shared" si="3"/>
        <v>93</v>
      </c>
      <c r="D82" s="337">
        <f t="shared" si="3"/>
        <v>88</v>
      </c>
      <c r="E82" s="337">
        <f t="shared" si="3"/>
        <v>104</v>
      </c>
      <c r="F82" s="338">
        <f t="shared" si="3"/>
        <v>138</v>
      </c>
      <c r="G82" s="339">
        <f t="shared" si="3"/>
        <v>133</v>
      </c>
      <c r="H82" s="339">
        <f t="shared" si="3"/>
        <v>157</v>
      </c>
      <c r="I82" s="339">
        <f t="shared" si="3"/>
        <v>153</v>
      </c>
      <c r="J82" s="339">
        <f t="shared" si="3"/>
        <v>165</v>
      </c>
      <c r="K82" s="339">
        <f t="shared" ref="K82:M82" si="4">SUM(K4:K80)</f>
        <v>0</v>
      </c>
      <c r="L82" s="339">
        <f t="shared" si="4"/>
        <v>0</v>
      </c>
      <c r="M82" s="402">
        <f t="shared" si="4"/>
        <v>0</v>
      </c>
      <c r="N82" s="339">
        <f>SUM(N4:N81)</f>
        <v>1140</v>
      </c>
    </row>
    <row r="84" spans="1:14" ht="15" customHeight="1">
      <c r="A84" s="1219" t="s">
        <v>453</v>
      </c>
      <c r="B84" s="1219"/>
      <c r="C84" s="1219"/>
      <c r="D84" s="1219"/>
      <c r="E84" s="1219"/>
    </row>
    <row r="85" spans="1:14">
      <c r="A85" s="1219"/>
      <c r="B85" s="1219"/>
      <c r="C85" s="1219"/>
      <c r="D85" s="1219"/>
      <c r="E85" s="1219"/>
    </row>
    <row r="86" spans="1:14">
      <c r="A86" s="1219"/>
      <c r="B86" s="1219"/>
      <c r="C86" s="1219"/>
      <c r="D86" s="1219"/>
      <c r="E86" s="1219"/>
    </row>
    <row r="87" spans="1:14">
      <c r="A87" s="1219"/>
      <c r="B87" s="1219"/>
      <c r="C87" s="1219"/>
      <c r="D87" s="1219"/>
      <c r="E87" s="1219"/>
    </row>
    <row r="88" spans="1:14">
      <c r="A88" s="1219"/>
      <c r="B88" s="1219"/>
      <c r="C88" s="1219"/>
      <c r="D88" s="1219"/>
      <c r="E88" s="1219"/>
    </row>
    <row r="89" spans="1:14" ht="61.5" customHeight="1">
      <c r="A89" s="1217" t="s">
        <v>584</v>
      </c>
      <c r="B89" s="1217"/>
      <c r="C89" s="1217"/>
      <c r="D89" s="1217"/>
      <c r="E89" s="1217"/>
    </row>
  </sheetData>
  <sortState ref="A4:N80">
    <sortCondition ref="A3"/>
  </sortState>
  <mergeCells count="2">
    <mergeCell ref="A84:E88"/>
    <mergeCell ref="A89:E89"/>
  </mergeCells>
  <conditionalFormatting sqref="A44">
    <cfRule type="duplicateValues" dxfId="8" priority="1"/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zoomScale="90" zoomScaleNormal="90" workbookViewId="0">
      <selection activeCell="J82" sqref="J82"/>
    </sheetView>
  </sheetViews>
  <sheetFormatPr defaultRowHeight="15"/>
  <cols>
    <col min="1" max="1" width="68.42578125" customWidth="1"/>
    <col min="2" max="13" width="9.7109375" style="59" customWidth="1"/>
    <col min="14" max="14" width="9.7109375" style="62" customWidth="1"/>
  </cols>
  <sheetData>
    <row r="1" spans="1:14">
      <c r="A1" s="206" t="s">
        <v>3</v>
      </c>
    </row>
    <row r="2" spans="1:14" ht="15.75" thickBot="1">
      <c r="A2" s="84" t="s">
        <v>4</v>
      </c>
    </row>
    <row r="3" spans="1:14" ht="15.75" thickBot="1">
      <c r="A3" s="1058" t="s">
        <v>457</v>
      </c>
      <c r="B3" s="1059" t="s">
        <v>458</v>
      </c>
      <c r="C3" s="1059" t="s">
        <v>459</v>
      </c>
      <c r="D3" s="1059" t="s">
        <v>460</v>
      </c>
      <c r="E3" s="1060" t="s">
        <v>461</v>
      </c>
      <c r="F3" s="1061" t="s">
        <v>462</v>
      </c>
      <c r="G3" s="1062" t="s">
        <v>463</v>
      </c>
      <c r="H3" s="1062" t="s">
        <v>464</v>
      </c>
      <c r="I3" s="1062" t="s">
        <v>465</v>
      </c>
      <c r="J3" s="1062" t="s">
        <v>466</v>
      </c>
      <c r="K3" s="1062" t="s">
        <v>467</v>
      </c>
      <c r="L3" s="1062" t="s">
        <v>468</v>
      </c>
      <c r="M3" s="1062" t="s">
        <v>469</v>
      </c>
      <c r="N3" s="331" t="s">
        <v>8</v>
      </c>
    </row>
    <row r="4" spans="1:14">
      <c r="A4" s="902" t="s">
        <v>318</v>
      </c>
      <c r="B4" s="329">
        <v>9</v>
      </c>
      <c r="C4" s="329">
        <v>3</v>
      </c>
      <c r="D4" s="329">
        <v>3</v>
      </c>
      <c r="E4" s="329">
        <v>3</v>
      </c>
      <c r="F4" s="207">
        <v>7</v>
      </c>
      <c r="G4" s="329">
        <v>3</v>
      </c>
      <c r="H4" s="329">
        <v>7</v>
      </c>
      <c r="I4" s="329">
        <v>6</v>
      </c>
      <c r="J4" s="329">
        <v>5</v>
      </c>
      <c r="K4" s="329"/>
      <c r="L4" s="207"/>
      <c r="M4" s="400"/>
      <c r="N4" s="330">
        <f t="shared" ref="N4:N36" si="0">SUM(B4:M4)</f>
        <v>46</v>
      </c>
    </row>
    <row r="5" spans="1:14">
      <c r="A5" s="902" t="s">
        <v>591</v>
      </c>
      <c r="B5" s="329">
        <v>0</v>
      </c>
      <c r="C5" s="329">
        <v>0</v>
      </c>
      <c r="D5" s="329">
        <v>0</v>
      </c>
      <c r="E5" s="329">
        <v>0</v>
      </c>
      <c r="F5" s="207">
        <v>0</v>
      </c>
      <c r="G5" s="329">
        <v>2</v>
      </c>
      <c r="H5" s="329">
        <v>0</v>
      </c>
      <c r="I5" s="329">
        <v>0</v>
      </c>
      <c r="J5" s="329">
        <v>0</v>
      </c>
      <c r="K5" s="329"/>
      <c r="L5" s="207"/>
      <c r="M5" s="400"/>
      <c r="N5" s="330">
        <f t="shared" si="0"/>
        <v>2</v>
      </c>
    </row>
    <row r="6" spans="1:14">
      <c r="A6" s="902" t="s">
        <v>440</v>
      </c>
      <c r="B6" s="329">
        <v>0</v>
      </c>
      <c r="C6" s="329">
        <v>0</v>
      </c>
      <c r="D6" s="329">
        <v>0</v>
      </c>
      <c r="E6" s="329">
        <v>0</v>
      </c>
      <c r="F6" s="207">
        <v>0</v>
      </c>
      <c r="G6" s="329">
        <v>0</v>
      </c>
      <c r="H6" s="329">
        <v>0</v>
      </c>
      <c r="I6" s="329">
        <v>0</v>
      </c>
      <c r="J6" s="329">
        <v>0</v>
      </c>
      <c r="K6" s="329"/>
      <c r="L6" s="207"/>
      <c r="M6" s="400"/>
      <c r="N6" s="330">
        <f t="shared" si="0"/>
        <v>0</v>
      </c>
    </row>
    <row r="7" spans="1:14">
      <c r="A7" s="902" t="s">
        <v>441</v>
      </c>
      <c r="B7" s="329">
        <v>0</v>
      </c>
      <c r="C7" s="329">
        <v>0</v>
      </c>
      <c r="D7" s="329">
        <v>0</v>
      </c>
      <c r="E7" s="329">
        <v>0</v>
      </c>
      <c r="F7" s="207">
        <v>0</v>
      </c>
      <c r="G7" s="329">
        <v>0</v>
      </c>
      <c r="H7" s="329">
        <v>0</v>
      </c>
      <c r="I7" s="329">
        <v>0</v>
      </c>
      <c r="J7" s="329">
        <v>0</v>
      </c>
      <c r="K7" s="329"/>
      <c r="L7" s="207"/>
      <c r="M7" s="400"/>
      <c r="N7" s="330">
        <f t="shared" si="0"/>
        <v>0</v>
      </c>
    </row>
    <row r="8" spans="1:14">
      <c r="A8" s="902" t="s">
        <v>320</v>
      </c>
      <c r="B8" s="329">
        <v>1</v>
      </c>
      <c r="C8" s="329">
        <v>0</v>
      </c>
      <c r="D8" s="329">
        <v>2</v>
      </c>
      <c r="E8" s="329">
        <v>0</v>
      </c>
      <c r="F8" s="207">
        <v>2</v>
      </c>
      <c r="G8" s="329">
        <v>5</v>
      </c>
      <c r="H8" s="329">
        <v>4</v>
      </c>
      <c r="I8" s="329">
        <v>1</v>
      </c>
      <c r="J8" s="329">
        <v>4</v>
      </c>
      <c r="K8" s="329"/>
      <c r="L8" s="207"/>
      <c r="M8" s="400"/>
      <c r="N8" s="330">
        <f t="shared" si="0"/>
        <v>19</v>
      </c>
    </row>
    <row r="9" spans="1:14">
      <c r="A9" s="902" t="s">
        <v>321</v>
      </c>
      <c r="B9" s="329">
        <v>0</v>
      </c>
      <c r="C9" s="329">
        <v>0</v>
      </c>
      <c r="D9" s="329">
        <v>0</v>
      </c>
      <c r="E9" s="329">
        <v>0</v>
      </c>
      <c r="F9" s="207">
        <v>1</v>
      </c>
      <c r="G9" s="329">
        <v>2</v>
      </c>
      <c r="H9" s="329">
        <v>0</v>
      </c>
      <c r="I9" s="329">
        <v>0</v>
      </c>
      <c r="J9" s="329">
        <v>0</v>
      </c>
      <c r="K9" s="329"/>
      <c r="L9" s="207"/>
      <c r="M9" s="400"/>
      <c r="N9" s="330">
        <f t="shared" si="0"/>
        <v>3</v>
      </c>
    </row>
    <row r="10" spans="1:14">
      <c r="A10" s="902" t="s">
        <v>322</v>
      </c>
      <c r="B10" s="329">
        <v>0</v>
      </c>
      <c r="C10" s="329">
        <v>0</v>
      </c>
      <c r="D10" s="329">
        <v>0</v>
      </c>
      <c r="E10" s="329">
        <v>0</v>
      </c>
      <c r="F10" s="207">
        <v>0</v>
      </c>
      <c r="G10" s="329">
        <v>0</v>
      </c>
      <c r="H10" s="329">
        <v>0</v>
      </c>
      <c r="I10" s="329">
        <v>0</v>
      </c>
      <c r="J10" s="329">
        <v>0</v>
      </c>
      <c r="K10" s="329"/>
      <c r="L10" s="207"/>
      <c r="M10" s="400"/>
      <c r="N10" s="330">
        <f t="shared" si="0"/>
        <v>0</v>
      </c>
    </row>
    <row r="11" spans="1:14">
      <c r="A11" s="902" t="s">
        <v>585</v>
      </c>
      <c r="B11" s="329">
        <v>4</v>
      </c>
      <c r="C11" s="329">
        <v>4</v>
      </c>
      <c r="D11" s="329">
        <v>2</v>
      </c>
      <c r="E11" s="329">
        <v>5</v>
      </c>
      <c r="F11" s="207">
        <v>4</v>
      </c>
      <c r="G11" s="329">
        <v>1</v>
      </c>
      <c r="H11" s="329">
        <v>0</v>
      </c>
      <c r="I11" s="329">
        <v>0</v>
      </c>
      <c r="J11" s="329">
        <v>3</v>
      </c>
      <c r="K11" s="329"/>
      <c r="L11" s="207"/>
      <c r="M11" s="400"/>
      <c r="N11" s="330">
        <f t="shared" si="0"/>
        <v>23</v>
      </c>
    </row>
    <row r="12" spans="1:14">
      <c r="A12" s="902" t="s">
        <v>564</v>
      </c>
      <c r="B12" s="329">
        <v>0</v>
      </c>
      <c r="C12" s="329">
        <v>1</v>
      </c>
      <c r="D12" s="329">
        <v>0</v>
      </c>
      <c r="E12" s="329">
        <v>0</v>
      </c>
      <c r="F12" s="207">
        <v>0</v>
      </c>
      <c r="G12" s="329">
        <v>0</v>
      </c>
      <c r="H12" s="329">
        <v>0</v>
      </c>
      <c r="I12" s="329">
        <v>0</v>
      </c>
      <c r="J12" s="329">
        <v>0</v>
      </c>
      <c r="K12" s="329"/>
      <c r="L12" s="207"/>
      <c r="M12" s="400"/>
      <c r="N12" s="330">
        <f t="shared" si="0"/>
        <v>1</v>
      </c>
    </row>
    <row r="13" spans="1:14">
      <c r="A13" s="902" t="s">
        <v>583</v>
      </c>
      <c r="B13" s="329">
        <v>0</v>
      </c>
      <c r="C13" s="329">
        <v>0</v>
      </c>
      <c r="D13" s="329">
        <v>0</v>
      </c>
      <c r="E13" s="329">
        <v>0</v>
      </c>
      <c r="F13" s="207">
        <v>0</v>
      </c>
      <c r="G13" s="329">
        <v>0</v>
      </c>
      <c r="H13" s="329">
        <v>0</v>
      </c>
      <c r="I13" s="329">
        <v>0</v>
      </c>
      <c r="J13" s="329">
        <v>0</v>
      </c>
      <c r="K13" s="329"/>
      <c r="L13" s="207"/>
      <c r="M13" s="400"/>
      <c r="N13" s="330">
        <f t="shared" si="0"/>
        <v>0</v>
      </c>
    </row>
    <row r="14" spans="1:14">
      <c r="A14" s="902" t="s">
        <v>563</v>
      </c>
      <c r="B14" s="329">
        <v>11</v>
      </c>
      <c r="C14" s="329">
        <v>18</v>
      </c>
      <c r="D14" s="329">
        <v>21</v>
      </c>
      <c r="E14" s="329">
        <v>17</v>
      </c>
      <c r="F14" s="207">
        <v>25</v>
      </c>
      <c r="G14" s="329">
        <v>15</v>
      </c>
      <c r="H14" s="329">
        <v>9</v>
      </c>
      <c r="I14" s="329">
        <v>22</v>
      </c>
      <c r="J14" s="329">
        <v>17</v>
      </c>
      <c r="K14" s="329"/>
      <c r="L14" s="207"/>
      <c r="M14" s="400"/>
      <c r="N14" s="330">
        <f t="shared" si="0"/>
        <v>155</v>
      </c>
    </row>
    <row r="15" spans="1:14">
      <c r="A15" s="812" t="s">
        <v>444</v>
      </c>
      <c r="B15" s="329">
        <v>0</v>
      </c>
      <c r="C15" s="329">
        <v>0</v>
      </c>
      <c r="D15" s="329">
        <v>0</v>
      </c>
      <c r="E15" s="329">
        <v>0</v>
      </c>
      <c r="F15" s="207">
        <v>0</v>
      </c>
      <c r="G15" s="329">
        <v>2</v>
      </c>
      <c r="H15" s="329">
        <v>0</v>
      </c>
      <c r="I15" s="329">
        <v>0</v>
      </c>
      <c r="J15" s="329">
        <v>0</v>
      </c>
      <c r="K15" s="329"/>
      <c r="L15" s="207"/>
      <c r="M15" s="400"/>
      <c r="N15" s="330">
        <f t="shared" si="0"/>
        <v>2</v>
      </c>
    </row>
    <row r="16" spans="1:14">
      <c r="A16" s="537" t="s">
        <v>442</v>
      </c>
      <c r="B16" s="329">
        <v>0</v>
      </c>
      <c r="C16" s="329">
        <v>0</v>
      </c>
      <c r="D16" s="329">
        <v>0</v>
      </c>
      <c r="E16" s="329">
        <v>1</v>
      </c>
      <c r="F16" s="207">
        <v>1</v>
      </c>
      <c r="G16" s="329">
        <v>1</v>
      </c>
      <c r="H16" s="329">
        <v>0</v>
      </c>
      <c r="I16" s="329">
        <v>2</v>
      </c>
      <c r="J16" s="329">
        <v>0</v>
      </c>
      <c r="K16" s="329"/>
      <c r="L16" s="207"/>
      <c r="M16" s="400"/>
      <c r="N16" s="330">
        <f t="shared" si="0"/>
        <v>5</v>
      </c>
    </row>
    <row r="17" spans="1:14">
      <c r="A17" s="1064" t="s">
        <v>443</v>
      </c>
      <c r="B17" s="329">
        <v>0</v>
      </c>
      <c r="C17" s="329">
        <v>0</v>
      </c>
      <c r="D17" s="329">
        <v>0</v>
      </c>
      <c r="E17" s="329">
        <v>0</v>
      </c>
      <c r="F17" s="207">
        <v>1</v>
      </c>
      <c r="G17" s="329">
        <v>0</v>
      </c>
      <c r="H17" s="329">
        <v>0</v>
      </c>
      <c r="I17" s="329">
        <v>0</v>
      </c>
      <c r="J17" s="329">
        <v>0</v>
      </c>
      <c r="K17" s="329"/>
      <c r="L17" s="207"/>
      <c r="M17" s="400"/>
      <c r="N17" s="330">
        <f t="shared" si="0"/>
        <v>1</v>
      </c>
    </row>
    <row r="18" spans="1:14">
      <c r="A18" s="902" t="s">
        <v>446</v>
      </c>
      <c r="B18" s="329">
        <v>96</v>
      </c>
      <c r="C18" s="329">
        <v>83</v>
      </c>
      <c r="D18" s="329">
        <v>83</v>
      </c>
      <c r="E18" s="329">
        <v>83</v>
      </c>
      <c r="F18" s="207">
        <v>78</v>
      </c>
      <c r="G18" s="329">
        <v>75</v>
      </c>
      <c r="H18" s="329">
        <v>88</v>
      </c>
      <c r="I18" s="329">
        <v>67</v>
      </c>
      <c r="J18" s="329">
        <v>85</v>
      </c>
      <c r="K18" s="329"/>
      <c r="L18" s="207"/>
      <c r="M18" s="400"/>
      <c r="N18" s="330">
        <f t="shared" si="0"/>
        <v>738</v>
      </c>
    </row>
    <row r="19" spans="1:14">
      <c r="A19" s="902" t="s">
        <v>323</v>
      </c>
      <c r="B19" s="329">
        <v>0</v>
      </c>
      <c r="C19" s="329">
        <v>0</v>
      </c>
      <c r="D19" s="329">
        <v>1</v>
      </c>
      <c r="E19" s="329">
        <v>0</v>
      </c>
      <c r="F19" s="207">
        <v>0</v>
      </c>
      <c r="G19" s="329">
        <v>0</v>
      </c>
      <c r="H19" s="329">
        <v>0</v>
      </c>
      <c r="I19" s="329">
        <v>0</v>
      </c>
      <c r="J19" s="329">
        <v>2</v>
      </c>
      <c r="K19" s="329"/>
      <c r="L19" s="207"/>
      <c r="M19" s="400"/>
      <c r="N19" s="330">
        <f t="shared" si="0"/>
        <v>3</v>
      </c>
    </row>
    <row r="20" spans="1:14">
      <c r="A20" s="902" t="s">
        <v>324</v>
      </c>
      <c r="B20" s="329">
        <v>0</v>
      </c>
      <c r="C20" s="329">
        <v>0</v>
      </c>
      <c r="D20" s="329">
        <v>0</v>
      </c>
      <c r="E20" s="329">
        <v>0</v>
      </c>
      <c r="F20" s="207">
        <v>0</v>
      </c>
      <c r="G20" s="329">
        <v>0</v>
      </c>
      <c r="H20" s="329">
        <v>0</v>
      </c>
      <c r="I20" s="329">
        <v>0</v>
      </c>
      <c r="J20" s="329">
        <v>0</v>
      </c>
      <c r="K20" s="329"/>
      <c r="L20" s="207"/>
      <c r="M20" s="400"/>
      <c r="N20" s="330">
        <f t="shared" si="0"/>
        <v>0</v>
      </c>
    </row>
    <row r="21" spans="1:14">
      <c r="A21" s="902" t="s">
        <v>325</v>
      </c>
      <c r="B21" s="329">
        <v>15</v>
      </c>
      <c r="C21" s="329">
        <v>15</v>
      </c>
      <c r="D21" s="329">
        <v>20</v>
      </c>
      <c r="E21" s="329">
        <v>15</v>
      </c>
      <c r="F21" s="207">
        <v>18</v>
      </c>
      <c r="G21" s="329">
        <v>9</v>
      </c>
      <c r="H21" s="329">
        <v>9</v>
      </c>
      <c r="I21" s="329">
        <v>11</v>
      </c>
      <c r="J21" s="329">
        <v>14</v>
      </c>
      <c r="K21" s="329"/>
      <c r="L21" s="207"/>
      <c r="M21" s="400"/>
      <c r="N21" s="330">
        <f t="shared" si="0"/>
        <v>126</v>
      </c>
    </row>
    <row r="22" spans="1:14">
      <c r="A22" s="537" t="s">
        <v>445</v>
      </c>
      <c r="B22" s="329">
        <v>0</v>
      </c>
      <c r="C22" s="329">
        <v>0</v>
      </c>
      <c r="D22" s="329">
        <v>0</v>
      </c>
      <c r="E22" s="329">
        <v>0</v>
      </c>
      <c r="F22" s="207">
        <v>0</v>
      </c>
      <c r="G22" s="329">
        <v>0</v>
      </c>
      <c r="H22" s="329">
        <v>0</v>
      </c>
      <c r="I22" s="329">
        <v>0</v>
      </c>
      <c r="J22" s="329">
        <v>0</v>
      </c>
      <c r="K22" s="329"/>
      <c r="L22" s="207"/>
      <c r="M22" s="400"/>
      <c r="N22" s="330">
        <f t="shared" si="0"/>
        <v>0</v>
      </c>
    </row>
    <row r="23" spans="1:14">
      <c r="A23" s="902" t="s">
        <v>326</v>
      </c>
      <c r="B23" s="329">
        <v>0</v>
      </c>
      <c r="C23" s="329">
        <v>0</v>
      </c>
      <c r="D23" s="329">
        <v>0</v>
      </c>
      <c r="E23" s="329">
        <v>0</v>
      </c>
      <c r="F23" s="207">
        <v>0</v>
      </c>
      <c r="G23" s="329">
        <v>0</v>
      </c>
      <c r="H23" s="329">
        <v>0</v>
      </c>
      <c r="I23" s="329">
        <v>0</v>
      </c>
      <c r="J23" s="329">
        <v>0</v>
      </c>
      <c r="K23" s="329"/>
      <c r="L23" s="207"/>
      <c r="M23" s="400"/>
      <c r="N23" s="330">
        <f t="shared" si="0"/>
        <v>0</v>
      </c>
    </row>
    <row r="24" spans="1:14">
      <c r="A24" s="902" t="s">
        <v>327</v>
      </c>
      <c r="B24" s="329">
        <v>0</v>
      </c>
      <c r="C24" s="329">
        <v>2</v>
      </c>
      <c r="D24" s="329">
        <v>0</v>
      </c>
      <c r="E24" s="329">
        <v>0</v>
      </c>
      <c r="F24" s="207">
        <v>0</v>
      </c>
      <c r="G24" s="329">
        <v>0</v>
      </c>
      <c r="H24" s="329">
        <v>0</v>
      </c>
      <c r="I24" s="329">
        <v>0</v>
      </c>
      <c r="J24" s="329">
        <v>0</v>
      </c>
      <c r="K24" s="329"/>
      <c r="L24" s="207"/>
      <c r="M24" s="400"/>
      <c r="N24" s="330">
        <f t="shared" si="0"/>
        <v>2</v>
      </c>
    </row>
    <row r="25" spans="1:14">
      <c r="A25" s="902" t="s">
        <v>328</v>
      </c>
      <c r="B25" s="329">
        <v>0</v>
      </c>
      <c r="C25" s="329">
        <v>0</v>
      </c>
      <c r="D25" s="329">
        <v>0</v>
      </c>
      <c r="E25" s="329">
        <v>0</v>
      </c>
      <c r="F25" s="207">
        <v>1</v>
      </c>
      <c r="G25" s="329">
        <v>1</v>
      </c>
      <c r="H25" s="329">
        <v>0</v>
      </c>
      <c r="I25" s="329">
        <v>0</v>
      </c>
      <c r="J25" s="329">
        <v>0</v>
      </c>
      <c r="K25" s="329"/>
      <c r="L25" s="207"/>
      <c r="M25" s="400"/>
      <c r="N25" s="330">
        <f t="shared" si="0"/>
        <v>2</v>
      </c>
    </row>
    <row r="26" spans="1:14">
      <c r="A26" s="902" t="s">
        <v>448</v>
      </c>
      <c r="B26" s="329">
        <v>0</v>
      </c>
      <c r="C26" s="329">
        <v>1</v>
      </c>
      <c r="D26" s="329">
        <v>0</v>
      </c>
      <c r="E26" s="329">
        <v>0</v>
      </c>
      <c r="F26" s="207">
        <v>0</v>
      </c>
      <c r="G26" s="329">
        <v>0</v>
      </c>
      <c r="H26" s="329">
        <v>0</v>
      </c>
      <c r="I26" s="329">
        <v>0</v>
      </c>
      <c r="J26" s="329">
        <v>0</v>
      </c>
      <c r="K26" s="329"/>
      <c r="L26" s="207"/>
      <c r="M26" s="400"/>
      <c r="N26" s="330">
        <f t="shared" si="0"/>
        <v>1</v>
      </c>
    </row>
    <row r="27" spans="1:14" s="596" customFormat="1">
      <c r="A27" s="902" t="s">
        <v>447</v>
      </c>
      <c r="B27" s="329">
        <v>0</v>
      </c>
      <c r="C27" s="329">
        <v>0</v>
      </c>
      <c r="D27" s="329">
        <v>0</v>
      </c>
      <c r="E27" s="329">
        <v>0</v>
      </c>
      <c r="F27" s="207">
        <v>0</v>
      </c>
      <c r="G27" s="329">
        <v>0</v>
      </c>
      <c r="H27" s="329">
        <v>0</v>
      </c>
      <c r="I27" s="329">
        <v>0</v>
      </c>
      <c r="J27" s="329">
        <v>0</v>
      </c>
      <c r="K27" s="329"/>
      <c r="L27" s="207"/>
      <c r="M27" s="400"/>
      <c r="N27" s="330">
        <f t="shared" si="0"/>
        <v>0</v>
      </c>
    </row>
    <row r="28" spans="1:14">
      <c r="A28" s="1065" t="s">
        <v>578</v>
      </c>
      <c r="B28" s="1042">
        <v>0</v>
      </c>
      <c r="C28" s="1042">
        <v>0</v>
      </c>
      <c r="D28" s="1042">
        <v>0</v>
      </c>
      <c r="E28" s="1042">
        <v>1</v>
      </c>
      <c r="F28" s="1039">
        <v>0</v>
      </c>
      <c r="G28" s="1042">
        <v>0</v>
      </c>
      <c r="H28" s="1042">
        <v>0</v>
      </c>
      <c r="I28" s="1042">
        <v>0</v>
      </c>
      <c r="J28" s="1042">
        <v>0</v>
      </c>
      <c r="K28" s="1042"/>
      <c r="L28" s="1039"/>
      <c r="M28" s="1043"/>
      <c r="N28" s="1040">
        <f t="shared" si="0"/>
        <v>1</v>
      </c>
    </row>
    <row r="29" spans="1:14">
      <c r="A29" s="902" t="s">
        <v>329</v>
      </c>
      <c r="B29" s="329">
        <v>0</v>
      </c>
      <c r="C29" s="329">
        <v>0</v>
      </c>
      <c r="D29" s="329">
        <v>1</v>
      </c>
      <c r="E29" s="329">
        <v>0</v>
      </c>
      <c r="F29" s="207">
        <v>0</v>
      </c>
      <c r="G29" s="329">
        <v>1</v>
      </c>
      <c r="H29" s="329">
        <v>1</v>
      </c>
      <c r="I29" s="329">
        <v>1</v>
      </c>
      <c r="J29" s="329">
        <v>1</v>
      </c>
      <c r="K29" s="329"/>
      <c r="L29" s="207"/>
      <c r="M29" s="400"/>
      <c r="N29" s="330">
        <f t="shared" si="0"/>
        <v>5</v>
      </c>
    </row>
    <row r="30" spans="1:14">
      <c r="A30" s="902" t="s">
        <v>330</v>
      </c>
      <c r="B30" s="329">
        <v>0</v>
      </c>
      <c r="C30" s="329">
        <v>0</v>
      </c>
      <c r="D30" s="329">
        <v>0</v>
      </c>
      <c r="E30" s="329">
        <v>1</v>
      </c>
      <c r="F30" s="207">
        <v>0</v>
      </c>
      <c r="G30" s="329">
        <v>0</v>
      </c>
      <c r="H30" s="329">
        <v>0</v>
      </c>
      <c r="I30" s="329">
        <v>1</v>
      </c>
      <c r="J30" s="329">
        <v>0</v>
      </c>
      <c r="K30" s="329"/>
      <c r="L30" s="207"/>
      <c r="M30" s="400"/>
      <c r="N30" s="330">
        <f t="shared" si="0"/>
        <v>2</v>
      </c>
    </row>
    <row r="31" spans="1:14">
      <c r="A31" s="902" t="s">
        <v>331</v>
      </c>
      <c r="B31" s="329">
        <v>74</v>
      </c>
      <c r="C31" s="329">
        <v>49</v>
      </c>
      <c r="D31" s="329">
        <v>67</v>
      </c>
      <c r="E31" s="329">
        <v>59</v>
      </c>
      <c r="F31" s="207">
        <v>87</v>
      </c>
      <c r="G31" s="329">
        <v>74</v>
      </c>
      <c r="H31" s="329">
        <v>68</v>
      </c>
      <c r="I31" s="329">
        <v>61</v>
      </c>
      <c r="J31" s="329">
        <v>72</v>
      </c>
      <c r="K31" s="329"/>
      <c r="L31" s="207"/>
      <c r="M31" s="400"/>
      <c r="N31" s="330">
        <f t="shared" si="0"/>
        <v>611</v>
      </c>
    </row>
    <row r="32" spans="1:14">
      <c r="A32" s="902" t="s">
        <v>41</v>
      </c>
      <c r="B32" s="329">
        <v>4</v>
      </c>
      <c r="C32" s="329">
        <v>2</v>
      </c>
      <c r="D32" s="329">
        <v>1</v>
      </c>
      <c r="E32" s="329">
        <v>2</v>
      </c>
      <c r="F32" s="207">
        <v>3</v>
      </c>
      <c r="G32" s="329">
        <v>1</v>
      </c>
      <c r="H32" s="329">
        <v>1</v>
      </c>
      <c r="I32" s="329">
        <v>0</v>
      </c>
      <c r="J32" s="329">
        <v>0</v>
      </c>
      <c r="K32" s="329"/>
      <c r="L32" s="207"/>
      <c r="M32" s="400"/>
      <c r="N32" s="330">
        <f t="shared" si="0"/>
        <v>14</v>
      </c>
    </row>
    <row r="33" spans="1:14">
      <c r="A33" s="902" t="s">
        <v>332</v>
      </c>
      <c r="B33" s="329">
        <v>7</v>
      </c>
      <c r="C33" s="329">
        <v>6</v>
      </c>
      <c r="D33" s="329">
        <v>7</v>
      </c>
      <c r="E33" s="329">
        <v>11</v>
      </c>
      <c r="F33" s="207">
        <v>16</v>
      </c>
      <c r="G33" s="329">
        <v>17</v>
      </c>
      <c r="H33" s="329">
        <v>24</v>
      </c>
      <c r="I33" s="329">
        <v>16</v>
      </c>
      <c r="J33" s="329">
        <v>10</v>
      </c>
      <c r="K33" s="329"/>
      <c r="L33" s="207"/>
      <c r="M33" s="400"/>
      <c r="N33" s="330">
        <f t="shared" si="0"/>
        <v>114</v>
      </c>
    </row>
    <row r="34" spans="1:14">
      <c r="A34" s="902" t="s">
        <v>333</v>
      </c>
      <c r="B34" s="329">
        <v>8</v>
      </c>
      <c r="C34" s="329">
        <v>2</v>
      </c>
      <c r="D34" s="329">
        <v>3</v>
      </c>
      <c r="E34" s="329">
        <v>1</v>
      </c>
      <c r="F34" s="207">
        <v>2</v>
      </c>
      <c r="G34" s="329">
        <v>3</v>
      </c>
      <c r="H34" s="329">
        <v>7</v>
      </c>
      <c r="I34" s="329">
        <v>2</v>
      </c>
      <c r="J34" s="329">
        <v>0</v>
      </c>
      <c r="K34" s="329"/>
      <c r="L34" s="207"/>
      <c r="M34" s="400"/>
      <c r="N34" s="330">
        <f t="shared" si="0"/>
        <v>28</v>
      </c>
    </row>
    <row r="35" spans="1:14">
      <c r="A35" s="902" t="s">
        <v>334</v>
      </c>
      <c r="B35" s="329">
        <v>3</v>
      </c>
      <c r="C35" s="329">
        <v>2</v>
      </c>
      <c r="D35" s="329">
        <v>3</v>
      </c>
      <c r="E35" s="329">
        <v>1</v>
      </c>
      <c r="F35" s="207">
        <v>3</v>
      </c>
      <c r="G35" s="329">
        <v>1</v>
      </c>
      <c r="H35" s="329">
        <v>2</v>
      </c>
      <c r="I35" s="329">
        <v>2</v>
      </c>
      <c r="J35" s="329">
        <v>0</v>
      </c>
      <c r="K35" s="329"/>
      <c r="L35" s="207"/>
      <c r="M35" s="400"/>
      <c r="N35" s="330">
        <f t="shared" si="0"/>
        <v>17</v>
      </c>
    </row>
    <row r="36" spans="1:14">
      <c r="A36" s="902" t="s">
        <v>335</v>
      </c>
      <c r="B36" s="329">
        <v>2</v>
      </c>
      <c r="C36" s="329">
        <v>1</v>
      </c>
      <c r="D36" s="329">
        <v>1</v>
      </c>
      <c r="E36" s="329">
        <v>1</v>
      </c>
      <c r="F36" s="207">
        <v>1</v>
      </c>
      <c r="G36" s="329">
        <v>4</v>
      </c>
      <c r="H36" s="329">
        <v>4</v>
      </c>
      <c r="I36" s="329">
        <v>0</v>
      </c>
      <c r="J36" s="329">
        <v>5</v>
      </c>
      <c r="K36" s="329"/>
      <c r="L36" s="207"/>
      <c r="M36" s="400"/>
      <c r="N36" s="330">
        <f t="shared" si="0"/>
        <v>19</v>
      </c>
    </row>
    <row r="37" spans="1:14">
      <c r="A37" s="902" t="s">
        <v>336</v>
      </c>
      <c r="B37" s="329">
        <v>27</v>
      </c>
      <c r="C37" s="329">
        <v>29</v>
      </c>
      <c r="D37" s="329">
        <v>80</v>
      </c>
      <c r="E37" s="329">
        <v>60</v>
      </c>
      <c r="F37" s="207">
        <v>88</v>
      </c>
      <c r="G37" s="329">
        <v>72</v>
      </c>
      <c r="H37" s="329">
        <v>39</v>
      </c>
      <c r="I37" s="329">
        <v>86</v>
      </c>
      <c r="J37" s="329">
        <v>79</v>
      </c>
      <c r="K37" s="329"/>
      <c r="L37" s="207"/>
      <c r="M37" s="400"/>
      <c r="N37" s="330">
        <f t="shared" ref="N37:N68" si="1">SUM(B37:M37)</f>
        <v>560</v>
      </c>
    </row>
    <row r="38" spans="1:14">
      <c r="A38" s="902" t="s">
        <v>337</v>
      </c>
      <c r="B38" s="329">
        <v>2</v>
      </c>
      <c r="C38" s="329">
        <v>0</v>
      </c>
      <c r="D38" s="329">
        <v>4</v>
      </c>
      <c r="E38" s="329">
        <v>2</v>
      </c>
      <c r="F38" s="207">
        <v>1</v>
      </c>
      <c r="G38" s="329">
        <v>2</v>
      </c>
      <c r="H38" s="329">
        <v>2</v>
      </c>
      <c r="I38" s="329">
        <v>2</v>
      </c>
      <c r="J38" s="329">
        <v>1</v>
      </c>
      <c r="K38" s="329"/>
      <c r="L38" s="207"/>
      <c r="M38" s="400"/>
      <c r="N38" s="330">
        <f t="shared" si="1"/>
        <v>16</v>
      </c>
    </row>
    <row r="39" spans="1:14">
      <c r="A39" s="902" t="s">
        <v>338</v>
      </c>
      <c r="B39" s="329">
        <v>0</v>
      </c>
      <c r="C39" s="329">
        <v>0</v>
      </c>
      <c r="D39" s="329">
        <v>3</v>
      </c>
      <c r="E39" s="329">
        <v>3</v>
      </c>
      <c r="F39" s="207">
        <v>5</v>
      </c>
      <c r="G39" s="329">
        <v>0</v>
      </c>
      <c r="H39" s="329">
        <v>2</v>
      </c>
      <c r="I39" s="329">
        <v>1</v>
      </c>
      <c r="J39" s="329">
        <v>1</v>
      </c>
      <c r="K39" s="329"/>
      <c r="L39" s="207"/>
      <c r="M39" s="400"/>
      <c r="N39" s="330">
        <f t="shared" si="1"/>
        <v>15</v>
      </c>
    </row>
    <row r="40" spans="1:14">
      <c r="A40" s="902" t="s">
        <v>339</v>
      </c>
      <c r="B40" s="329">
        <v>0</v>
      </c>
      <c r="C40" s="329">
        <v>0</v>
      </c>
      <c r="D40" s="329">
        <v>0</v>
      </c>
      <c r="E40" s="329">
        <v>2</v>
      </c>
      <c r="F40" s="207">
        <v>3</v>
      </c>
      <c r="G40" s="329">
        <v>0</v>
      </c>
      <c r="H40" s="329">
        <v>0</v>
      </c>
      <c r="I40" s="329">
        <v>0</v>
      </c>
      <c r="J40" s="329">
        <v>2</v>
      </c>
      <c r="K40" s="329"/>
      <c r="L40" s="207"/>
      <c r="M40" s="400"/>
      <c r="N40" s="330">
        <f t="shared" si="1"/>
        <v>7</v>
      </c>
    </row>
    <row r="41" spans="1:14">
      <c r="A41" s="902" t="s">
        <v>43</v>
      </c>
      <c r="B41" s="329">
        <v>0</v>
      </c>
      <c r="C41" s="329">
        <v>0</v>
      </c>
      <c r="D41" s="329">
        <v>0</v>
      </c>
      <c r="E41" s="329">
        <v>1</v>
      </c>
      <c r="F41" s="207">
        <v>1</v>
      </c>
      <c r="G41" s="329">
        <v>0</v>
      </c>
      <c r="H41" s="329">
        <v>0</v>
      </c>
      <c r="I41" s="329">
        <v>2</v>
      </c>
      <c r="J41" s="329">
        <v>0</v>
      </c>
      <c r="K41" s="329"/>
      <c r="L41" s="207"/>
      <c r="M41" s="400"/>
      <c r="N41" s="330">
        <f t="shared" si="1"/>
        <v>4</v>
      </c>
    </row>
    <row r="42" spans="1:14">
      <c r="A42" s="902" t="s">
        <v>340</v>
      </c>
      <c r="B42" s="329">
        <v>0</v>
      </c>
      <c r="C42" s="329">
        <v>1</v>
      </c>
      <c r="D42" s="329">
        <v>1</v>
      </c>
      <c r="E42" s="329">
        <v>2</v>
      </c>
      <c r="F42" s="207">
        <v>1</v>
      </c>
      <c r="G42" s="329">
        <v>1</v>
      </c>
      <c r="H42" s="329">
        <v>3</v>
      </c>
      <c r="I42" s="329">
        <v>0</v>
      </c>
      <c r="J42" s="329">
        <v>2</v>
      </c>
      <c r="K42" s="329"/>
      <c r="L42" s="207"/>
      <c r="M42" s="400"/>
      <c r="N42" s="330">
        <f t="shared" si="1"/>
        <v>11</v>
      </c>
    </row>
    <row r="43" spans="1:14">
      <c r="A43" s="902" t="s">
        <v>341</v>
      </c>
      <c r="B43" s="329">
        <v>0</v>
      </c>
      <c r="C43" s="329">
        <v>1</v>
      </c>
      <c r="D43" s="329">
        <v>0</v>
      </c>
      <c r="E43" s="329">
        <v>0</v>
      </c>
      <c r="F43" s="207">
        <v>0</v>
      </c>
      <c r="G43" s="329">
        <v>1</v>
      </c>
      <c r="H43" s="329">
        <v>1</v>
      </c>
      <c r="I43" s="329">
        <v>0</v>
      </c>
      <c r="J43" s="329">
        <v>0</v>
      </c>
      <c r="K43" s="329"/>
      <c r="L43" s="207"/>
      <c r="M43" s="400"/>
      <c r="N43" s="330">
        <f t="shared" si="1"/>
        <v>3</v>
      </c>
    </row>
    <row r="44" spans="1:14">
      <c r="A44" s="902" t="s">
        <v>342</v>
      </c>
      <c r="B44" s="329">
        <v>0</v>
      </c>
      <c r="C44" s="329">
        <v>0</v>
      </c>
      <c r="D44" s="329">
        <v>0</v>
      </c>
      <c r="E44" s="329">
        <v>1</v>
      </c>
      <c r="F44" s="207">
        <v>1</v>
      </c>
      <c r="G44" s="329">
        <v>0</v>
      </c>
      <c r="H44" s="329">
        <v>0</v>
      </c>
      <c r="I44" s="329">
        <v>0</v>
      </c>
      <c r="J44" s="329">
        <v>3</v>
      </c>
      <c r="K44" s="329"/>
      <c r="L44" s="207"/>
      <c r="M44" s="400"/>
      <c r="N44" s="330">
        <f t="shared" si="1"/>
        <v>5</v>
      </c>
    </row>
    <row r="45" spans="1:14">
      <c r="A45" s="812" t="s">
        <v>574</v>
      </c>
      <c r="B45" s="329">
        <v>0</v>
      </c>
      <c r="C45" s="329">
        <v>0</v>
      </c>
      <c r="D45" s="329">
        <v>0</v>
      </c>
      <c r="E45" s="329">
        <v>0</v>
      </c>
      <c r="F45" s="207">
        <v>0</v>
      </c>
      <c r="G45" s="329">
        <v>0</v>
      </c>
      <c r="H45" s="329">
        <v>0</v>
      </c>
      <c r="I45" s="329">
        <v>0</v>
      </c>
      <c r="J45" s="329">
        <v>0</v>
      </c>
      <c r="K45" s="329"/>
      <c r="L45" s="207"/>
      <c r="M45" s="400"/>
      <c r="N45" s="330">
        <f t="shared" si="1"/>
        <v>0</v>
      </c>
    </row>
    <row r="46" spans="1:14">
      <c r="A46" s="902" t="s">
        <v>343</v>
      </c>
      <c r="B46" s="329">
        <v>13</v>
      </c>
      <c r="C46" s="329">
        <v>5</v>
      </c>
      <c r="D46" s="329">
        <v>7</v>
      </c>
      <c r="E46" s="329">
        <v>5</v>
      </c>
      <c r="F46" s="207">
        <v>4</v>
      </c>
      <c r="G46" s="329">
        <v>4</v>
      </c>
      <c r="H46" s="329">
        <v>13</v>
      </c>
      <c r="I46" s="329">
        <v>8</v>
      </c>
      <c r="J46" s="329">
        <v>15</v>
      </c>
      <c r="K46" s="329"/>
      <c r="L46" s="207"/>
      <c r="M46" s="400"/>
      <c r="N46" s="330">
        <f t="shared" si="1"/>
        <v>74</v>
      </c>
    </row>
    <row r="47" spans="1:14">
      <c r="A47" s="902" t="s">
        <v>344</v>
      </c>
      <c r="B47" s="329">
        <v>1</v>
      </c>
      <c r="C47" s="329">
        <v>1</v>
      </c>
      <c r="D47" s="329">
        <v>0</v>
      </c>
      <c r="E47" s="329">
        <v>1</v>
      </c>
      <c r="F47" s="207">
        <v>1</v>
      </c>
      <c r="G47" s="329">
        <v>0</v>
      </c>
      <c r="H47" s="329">
        <v>0</v>
      </c>
      <c r="I47" s="329">
        <v>0</v>
      </c>
      <c r="J47" s="329">
        <v>0</v>
      </c>
      <c r="K47" s="329"/>
      <c r="L47" s="207"/>
      <c r="M47" s="400"/>
      <c r="N47" s="330">
        <f t="shared" si="1"/>
        <v>4</v>
      </c>
    </row>
    <row r="48" spans="1:14">
      <c r="A48" s="902" t="s">
        <v>345</v>
      </c>
      <c r="B48" s="329">
        <v>0</v>
      </c>
      <c r="C48" s="329">
        <v>1</v>
      </c>
      <c r="D48" s="329">
        <v>0</v>
      </c>
      <c r="E48" s="329">
        <v>1</v>
      </c>
      <c r="F48" s="207">
        <v>1</v>
      </c>
      <c r="G48" s="329">
        <v>0</v>
      </c>
      <c r="H48" s="329">
        <v>0</v>
      </c>
      <c r="I48" s="329">
        <v>2</v>
      </c>
      <c r="J48" s="329">
        <v>0</v>
      </c>
      <c r="K48" s="329"/>
      <c r="L48" s="207"/>
      <c r="M48" s="400"/>
      <c r="N48" s="330">
        <f t="shared" si="1"/>
        <v>5</v>
      </c>
    </row>
    <row r="49" spans="1:14">
      <c r="A49" s="902" t="s">
        <v>346</v>
      </c>
      <c r="B49" s="329">
        <v>6</v>
      </c>
      <c r="C49" s="329">
        <v>12</v>
      </c>
      <c r="D49" s="329">
        <v>7</v>
      </c>
      <c r="E49" s="329">
        <v>1</v>
      </c>
      <c r="F49" s="207">
        <v>7</v>
      </c>
      <c r="G49" s="329">
        <v>4</v>
      </c>
      <c r="H49" s="329">
        <v>5</v>
      </c>
      <c r="I49" s="329">
        <v>3</v>
      </c>
      <c r="J49" s="329">
        <v>3</v>
      </c>
      <c r="K49" s="329"/>
      <c r="L49" s="207"/>
      <c r="M49" s="400"/>
      <c r="N49" s="330">
        <f t="shared" si="1"/>
        <v>48</v>
      </c>
    </row>
    <row r="50" spans="1:14">
      <c r="A50" s="902" t="s">
        <v>347</v>
      </c>
      <c r="B50" s="329">
        <v>0</v>
      </c>
      <c r="C50" s="329">
        <v>0</v>
      </c>
      <c r="D50" s="329">
        <v>1</v>
      </c>
      <c r="E50" s="329">
        <v>0</v>
      </c>
      <c r="F50" s="207">
        <v>0</v>
      </c>
      <c r="G50" s="329">
        <v>0</v>
      </c>
      <c r="H50" s="329">
        <v>0</v>
      </c>
      <c r="I50" s="329">
        <v>0</v>
      </c>
      <c r="J50" s="329">
        <v>0</v>
      </c>
      <c r="K50" s="329"/>
      <c r="L50" s="207"/>
      <c r="M50" s="400"/>
      <c r="N50" s="330">
        <f t="shared" si="1"/>
        <v>1</v>
      </c>
    </row>
    <row r="51" spans="1:14">
      <c r="A51" s="902" t="s">
        <v>348</v>
      </c>
      <c r="B51" s="329">
        <v>3</v>
      </c>
      <c r="C51" s="329">
        <v>3</v>
      </c>
      <c r="D51" s="329">
        <v>0</v>
      </c>
      <c r="E51" s="329">
        <v>0</v>
      </c>
      <c r="F51" s="207">
        <v>1</v>
      </c>
      <c r="G51" s="329">
        <v>2</v>
      </c>
      <c r="H51" s="329">
        <v>0</v>
      </c>
      <c r="I51" s="329">
        <v>0</v>
      </c>
      <c r="J51" s="329">
        <v>0</v>
      </c>
      <c r="K51" s="329"/>
      <c r="L51" s="207"/>
      <c r="M51" s="400"/>
      <c r="N51" s="330">
        <f t="shared" si="1"/>
        <v>9</v>
      </c>
    </row>
    <row r="52" spans="1:14">
      <c r="A52" s="902" t="s">
        <v>349</v>
      </c>
      <c r="B52" s="329">
        <v>0</v>
      </c>
      <c r="C52" s="329">
        <v>0</v>
      </c>
      <c r="D52" s="329">
        <v>0</v>
      </c>
      <c r="E52" s="329">
        <v>0</v>
      </c>
      <c r="F52" s="207">
        <v>1</v>
      </c>
      <c r="G52" s="329">
        <v>0</v>
      </c>
      <c r="H52" s="329">
        <v>0</v>
      </c>
      <c r="I52" s="329">
        <v>0</v>
      </c>
      <c r="J52" s="329">
        <v>1</v>
      </c>
      <c r="K52" s="329"/>
      <c r="L52" s="207"/>
      <c r="M52" s="400"/>
      <c r="N52" s="330">
        <f t="shared" si="1"/>
        <v>2</v>
      </c>
    </row>
    <row r="53" spans="1:14">
      <c r="A53" s="902" t="s">
        <v>350</v>
      </c>
      <c r="B53" s="329">
        <v>0</v>
      </c>
      <c r="C53" s="329">
        <v>0</v>
      </c>
      <c r="D53" s="329">
        <v>0</v>
      </c>
      <c r="E53" s="329">
        <v>0</v>
      </c>
      <c r="F53" s="207">
        <v>0</v>
      </c>
      <c r="G53" s="329">
        <v>0</v>
      </c>
      <c r="H53" s="329">
        <v>0</v>
      </c>
      <c r="I53" s="329">
        <v>0</v>
      </c>
      <c r="J53" s="329">
        <v>0</v>
      </c>
      <c r="K53" s="329"/>
      <c r="L53" s="207"/>
      <c r="M53" s="400"/>
      <c r="N53" s="330">
        <f t="shared" si="1"/>
        <v>0</v>
      </c>
    </row>
    <row r="54" spans="1:14">
      <c r="A54" s="902" t="s">
        <v>351</v>
      </c>
      <c r="B54" s="329">
        <v>1</v>
      </c>
      <c r="C54" s="329">
        <v>1</v>
      </c>
      <c r="D54" s="329">
        <v>4</v>
      </c>
      <c r="E54" s="329">
        <v>0</v>
      </c>
      <c r="F54" s="207">
        <v>0</v>
      </c>
      <c r="G54" s="329">
        <v>0</v>
      </c>
      <c r="H54" s="329">
        <v>1</v>
      </c>
      <c r="I54" s="329">
        <v>0</v>
      </c>
      <c r="J54" s="329">
        <v>1</v>
      </c>
      <c r="K54" s="329"/>
      <c r="L54" s="207"/>
      <c r="M54" s="400"/>
      <c r="N54" s="330">
        <f t="shared" si="1"/>
        <v>8</v>
      </c>
    </row>
    <row r="55" spans="1:14">
      <c r="A55" s="902" t="s">
        <v>352</v>
      </c>
      <c r="B55" s="329">
        <v>0</v>
      </c>
      <c r="C55" s="329">
        <v>0</v>
      </c>
      <c r="D55" s="329">
        <v>2</v>
      </c>
      <c r="E55" s="329">
        <v>0</v>
      </c>
      <c r="F55" s="207">
        <v>0</v>
      </c>
      <c r="G55" s="329">
        <v>0</v>
      </c>
      <c r="H55" s="329">
        <v>0</v>
      </c>
      <c r="I55" s="329">
        <v>0</v>
      </c>
      <c r="J55" s="329">
        <v>0</v>
      </c>
      <c r="K55" s="329"/>
      <c r="L55" s="207"/>
      <c r="M55" s="400"/>
      <c r="N55" s="330">
        <f t="shared" si="1"/>
        <v>2</v>
      </c>
    </row>
    <row r="56" spans="1:14">
      <c r="A56" s="902" t="s">
        <v>353</v>
      </c>
      <c r="B56" s="329">
        <v>0</v>
      </c>
      <c r="C56" s="329">
        <v>0</v>
      </c>
      <c r="D56" s="329">
        <v>0</v>
      </c>
      <c r="E56" s="329">
        <v>0</v>
      </c>
      <c r="F56" s="207">
        <v>0</v>
      </c>
      <c r="G56" s="329">
        <v>0</v>
      </c>
      <c r="H56" s="329">
        <v>0</v>
      </c>
      <c r="I56" s="329">
        <v>1</v>
      </c>
      <c r="J56" s="329">
        <v>0</v>
      </c>
      <c r="K56" s="329"/>
      <c r="L56" s="207"/>
      <c r="M56" s="400"/>
      <c r="N56" s="330">
        <f t="shared" si="1"/>
        <v>1</v>
      </c>
    </row>
    <row r="57" spans="1:14">
      <c r="A57" s="902" t="s">
        <v>354</v>
      </c>
      <c r="B57" s="329">
        <v>0</v>
      </c>
      <c r="C57" s="329">
        <v>0</v>
      </c>
      <c r="D57" s="329">
        <v>0</v>
      </c>
      <c r="E57" s="329">
        <v>1</v>
      </c>
      <c r="F57" s="207">
        <v>0</v>
      </c>
      <c r="G57" s="329">
        <v>0</v>
      </c>
      <c r="H57" s="329">
        <v>0</v>
      </c>
      <c r="I57" s="329">
        <v>0</v>
      </c>
      <c r="J57" s="329">
        <v>0</v>
      </c>
      <c r="K57" s="329"/>
      <c r="L57" s="207"/>
      <c r="M57" s="400"/>
      <c r="N57" s="330">
        <f t="shared" si="1"/>
        <v>1</v>
      </c>
    </row>
    <row r="58" spans="1:14">
      <c r="A58" s="902" t="s">
        <v>355</v>
      </c>
      <c r="B58" s="329">
        <v>0</v>
      </c>
      <c r="C58" s="329">
        <v>0</v>
      </c>
      <c r="D58" s="329">
        <v>2</v>
      </c>
      <c r="E58" s="329">
        <v>0</v>
      </c>
      <c r="F58" s="207">
        <v>0</v>
      </c>
      <c r="G58" s="329">
        <v>0</v>
      </c>
      <c r="H58" s="329">
        <v>0</v>
      </c>
      <c r="I58" s="329">
        <v>0</v>
      </c>
      <c r="J58" s="329">
        <v>1</v>
      </c>
      <c r="K58" s="329"/>
      <c r="L58" s="207"/>
      <c r="M58" s="400"/>
      <c r="N58" s="330">
        <f t="shared" si="1"/>
        <v>3</v>
      </c>
    </row>
    <row r="59" spans="1:14">
      <c r="A59" s="902" t="s">
        <v>356</v>
      </c>
      <c r="B59" s="329">
        <v>0</v>
      </c>
      <c r="C59" s="329">
        <v>0</v>
      </c>
      <c r="D59" s="329">
        <v>0</v>
      </c>
      <c r="E59" s="329">
        <v>1</v>
      </c>
      <c r="F59" s="207">
        <v>0</v>
      </c>
      <c r="G59" s="329">
        <v>1</v>
      </c>
      <c r="H59" s="329">
        <v>0</v>
      </c>
      <c r="I59" s="329">
        <v>0</v>
      </c>
      <c r="J59" s="329">
        <v>1</v>
      </c>
      <c r="K59" s="329"/>
      <c r="L59" s="207"/>
      <c r="M59" s="400"/>
      <c r="N59" s="330">
        <f t="shared" si="1"/>
        <v>3</v>
      </c>
    </row>
    <row r="60" spans="1:14">
      <c r="A60" s="902" t="s">
        <v>357</v>
      </c>
      <c r="B60" s="329">
        <v>0</v>
      </c>
      <c r="C60" s="329">
        <v>0</v>
      </c>
      <c r="D60" s="329">
        <v>0</v>
      </c>
      <c r="E60" s="329">
        <v>0</v>
      </c>
      <c r="F60" s="207">
        <v>0</v>
      </c>
      <c r="G60" s="329">
        <v>1</v>
      </c>
      <c r="H60" s="329">
        <v>0</v>
      </c>
      <c r="I60" s="329">
        <v>0</v>
      </c>
      <c r="J60" s="329">
        <v>0</v>
      </c>
      <c r="K60" s="329"/>
      <c r="L60" s="207"/>
      <c r="M60" s="400"/>
      <c r="N60" s="330">
        <f t="shared" si="1"/>
        <v>1</v>
      </c>
    </row>
    <row r="61" spans="1:14">
      <c r="A61" s="902" t="s">
        <v>358</v>
      </c>
      <c r="B61" s="329">
        <v>0</v>
      </c>
      <c r="C61" s="329">
        <v>0</v>
      </c>
      <c r="D61" s="329">
        <v>0</v>
      </c>
      <c r="E61" s="329">
        <v>0</v>
      </c>
      <c r="F61" s="207">
        <v>0</v>
      </c>
      <c r="G61" s="329">
        <v>0</v>
      </c>
      <c r="H61" s="329">
        <v>0</v>
      </c>
      <c r="I61" s="329">
        <v>0</v>
      </c>
      <c r="J61" s="329">
        <v>0</v>
      </c>
      <c r="K61" s="329"/>
      <c r="L61" s="207"/>
      <c r="M61" s="400"/>
      <c r="N61" s="330">
        <f t="shared" si="1"/>
        <v>0</v>
      </c>
    </row>
    <row r="62" spans="1:14">
      <c r="A62" s="902" t="s">
        <v>359</v>
      </c>
      <c r="B62" s="329">
        <v>1</v>
      </c>
      <c r="C62" s="329">
        <v>0</v>
      </c>
      <c r="D62" s="329">
        <v>1</v>
      </c>
      <c r="E62" s="329">
        <v>1</v>
      </c>
      <c r="F62" s="207">
        <v>1</v>
      </c>
      <c r="G62" s="329">
        <v>0</v>
      </c>
      <c r="H62" s="329">
        <v>1</v>
      </c>
      <c r="I62" s="329">
        <v>1</v>
      </c>
      <c r="J62" s="329">
        <v>1</v>
      </c>
      <c r="K62" s="329"/>
      <c r="L62" s="207"/>
      <c r="M62" s="400"/>
      <c r="N62" s="330">
        <f t="shared" si="1"/>
        <v>7</v>
      </c>
    </row>
    <row r="63" spans="1:14">
      <c r="A63" s="902" t="s">
        <v>360</v>
      </c>
      <c r="B63" s="329">
        <v>0</v>
      </c>
      <c r="C63" s="329">
        <v>0</v>
      </c>
      <c r="D63" s="329">
        <v>0</v>
      </c>
      <c r="E63" s="329">
        <v>0</v>
      </c>
      <c r="F63" s="207">
        <v>0</v>
      </c>
      <c r="G63" s="329">
        <v>0</v>
      </c>
      <c r="H63" s="329">
        <v>0</v>
      </c>
      <c r="I63" s="329">
        <v>0</v>
      </c>
      <c r="J63" s="329">
        <v>1</v>
      </c>
      <c r="K63" s="329"/>
      <c r="L63" s="207"/>
      <c r="M63" s="400"/>
      <c r="N63" s="330">
        <f t="shared" si="1"/>
        <v>1</v>
      </c>
    </row>
    <row r="64" spans="1:14">
      <c r="A64" s="902" t="s">
        <v>361</v>
      </c>
      <c r="B64" s="329">
        <v>0</v>
      </c>
      <c r="C64" s="329">
        <v>0</v>
      </c>
      <c r="D64" s="329">
        <v>0</v>
      </c>
      <c r="E64" s="329">
        <v>1</v>
      </c>
      <c r="F64" s="207">
        <v>0</v>
      </c>
      <c r="G64" s="329">
        <v>0</v>
      </c>
      <c r="H64" s="329">
        <v>0</v>
      </c>
      <c r="I64" s="329">
        <v>0</v>
      </c>
      <c r="J64" s="329">
        <v>0</v>
      </c>
      <c r="K64" s="329"/>
      <c r="L64" s="207"/>
      <c r="M64" s="400"/>
      <c r="N64" s="330">
        <f t="shared" si="1"/>
        <v>1</v>
      </c>
    </row>
    <row r="65" spans="1:14">
      <c r="A65" s="902" t="s">
        <v>362</v>
      </c>
      <c r="B65" s="329">
        <v>0</v>
      </c>
      <c r="C65" s="329">
        <v>1</v>
      </c>
      <c r="D65" s="329">
        <v>0</v>
      </c>
      <c r="E65" s="329">
        <v>2</v>
      </c>
      <c r="F65" s="207">
        <v>0</v>
      </c>
      <c r="G65" s="329">
        <v>0</v>
      </c>
      <c r="H65" s="329">
        <v>0</v>
      </c>
      <c r="I65" s="329">
        <v>1</v>
      </c>
      <c r="J65" s="329">
        <v>1</v>
      </c>
      <c r="K65" s="329"/>
      <c r="L65" s="207"/>
      <c r="M65" s="400"/>
      <c r="N65" s="330">
        <f t="shared" si="1"/>
        <v>5</v>
      </c>
    </row>
    <row r="66" spans="1:14">
      <c r="A66" s="902" t="s">
        <v>449</v>
      </c>
      <c r="B66" s="329">
        <v>1</v>
      </c>
      <c r="C66" s="329">
        <v>0</v>
      </c>
      <c r="D66" s="329">
        <v>0</v>
      </c>
      <c r="E66" s="329">
        <v>0</v>
      </c>
      <c r="F66" s="207">
        <v>0</v>
      </c>
      <c r="G66" s="329">
        <v>0</v>
      </c>
      <c r="H66" s="329">
        <v>0</v>
      </c>
      <c r="I66" s="329">
        <v>1</v>
      </c>
      <c r="J66" s="329">
        <v>1</v>
      </c>
      <c r="K66" s="329"/>
      <c r="L66" s="207"/>
      <c r="M66" s="400"/>
      <c r="N66" s="330">
        <f t="shared" si="1"/>
        <v>3</v>
      </c>
    </row>
    <row r="67" spans="1:14">
      <c r="A67" s="902" t="s">
        <v>364</v>
      </c>
      <c r="B67" s="329">
        <v>0</v>
      </c>
      <c r="C67" s="329">
        <v>0</v>
      </c>
      <c r="D67" s="329">
        <v>0</v>
      </c>
      <c r="E67" s="329">
        <v>0</v>
      </c>
      <c r="F67" s="207">
        <v>0</v>
      </c>
      <c r="G67" s="329">
        <v>0</v>
      </c>
      <c r="H67" s="329">
        <v>0</v>
      </c>
      <c r="I67" s="329">
        <v>0</v>
      </c>
      <c r="J67" s="329">
        <v>1</v>
      </c>
      <c r="K67" s="329"/>
      <c r="L67" s="207"/>
      <c r="M67" s="400"/>
      <c r="N67" s="330">
        <f t="shared" si="1"/>
        <v>1</v>
      </c>
    </row>
    <row r="68" spans="1:14">
      <c r="A68" s="902" t="s">
        <v>365</v>
      </c>
      <c r="B68" s="329">
        <v>0</v>
      </c>
      <c r="C68" s="329">
        <v>0</v>
      </c>
      <c r="D68" s="329">
        <v>0</v>
      </c>
      <c r="E68" s="329">
        <v>1</v>
      </c>
      <c r="F68" s="207">
        <v>0</v>
      </c>
      <c r="G68" s="329">
        <v>0</v>
      </c>
      <c r="H68" s="329">
        <v>0</v>
      </c>
      <c r="I68" s="329">
        <v>1</v>
      </c>
      <c r="J68" s="329">
        <v>0</v>
      </c>
      <c r="K68" s="329"/>
      <c r="L68" s="207"/>
      <c r="M68" s="400"/>
      <c r="N68" s="330">
        <f t="shared" si="1"/>
        <v>2</v>
      </c>
    </row>
    <row r="69" spans="1:14">
      <c r="A69" s="902" t="s">
        <v>366</v>
      </c>
      <c r="B69" s="329">
        <v>0</v>
      </c>
      <c r="C69" s="329">
        <v>0</v>
      </c>
      <c r="D69" s="329">
        <v>0</v>
      </c>
      <c r="E69" s="329">
        <v>0</v>
      </c>
      <c r="F69" s="207">
        <v>0</v>
      </c>
      <c r="G69" s="329">
        <v>1</v>
      </c>
      <c r="H69" s="329">
        <v>1</v>
      </c>
      <c r="I69" s="329">
        <v>0</v>
      </c>
      <c r="J69" s="329">
        <v>0</v>
      </c>
      <c r="K69" s="329"/>
      <c r="L69" s="207"/>
      <c r="M69" s="400"/>
      <c r="N69" s="330">
        <f t="shared" ref="N69:N81" si="2">SUM(B69:M69)</f>
        <v>2</v>
      </c>
    </row>
    <row r="70" spans="1:14">
      <c r="A70" s="902" t="s">
        <v>367</v>
      </c>
      <c r="B70" s="329">
        <v>0</v>
      </c>
      <c r="C70" s="329">
        <v>0</v>
      </c>
      <c r="D70" s="329">
        <v>0</v>
      </c>
      <c r="E70" s="329">
        <v>1</v>
      </c>
      <c r="F70" s="207">
        <v>1</v>
      </c>
      <c r="G70" s="329">
        <v>0</v>
      </c>
      <c r="H70" s="329">
        <v>0</v>
      </c>
      <c r="I70" s="329">
        <v>0</v>
      </c>
      <c r="J70" s="329">
        <v>0</v>
      </c>
      <c r="K70" s="329"/>
      <c r="L70" s="207"/>
      <c r="M70" s="400"/>
      <c r="N70" s="330">
        <f t="shared" si="2"/>
        <v>2</v>
      </c>
    </row>
    <row r="71" spans="1:14">
      <c r="A71" s="902" t="s">
        <v>368</v>
      </c>
      <c r="B71" s="329">
        <v>0</v>
      </c>
      <c r="C71" s="329">
        <v>0</v>
      </c>
      <c r="D71" s="329">
        <v>1</v>
      </c>
      <c r="E71" s="329">
        <v>0</v>
      </c>
      <c r="F71" s="207">
        <v>0</v>
      </c>
      <c r="G71" s="329">
        <v>0</v>
      </c>
      <c r="H71" s="329">
        <v>0</v>
      </c>
      <c r="I71" s="329">
        <v>0</v>
      </c>
      <c r="J71" s="329">
        <v>0</v>
      </c>
      <c r="K71" s="329"/>
      <c r="L71" s="207"/>
      <c r="M71" s="400"/>
      <c r="N71" s="330">
        <f t="shared" si="2"/>
        <v>1</v>
      </c>
    </row>
    <row r="72" spans="1:14">
      <c r="A72" s="902" t="s">
        <v>369</v>
      </c>
      <c r="B72" s="329">
        <v>0</v>
      </c>
      <c r="C72" s="329">
        <v>1</v>
      </c>
      <c r="D72" s="329">
        <v>0</v>
      </c>
      <c r="E72" s="329">
        <v>0</v>
      </c>
      <c r="F72" s="207">
        <v>0</v>
      </c>
      <c r="G72" s="329">
        <v>0</v>
      </c>
      <c r="H72" s="329">
        <v>0</v>
      </c>
      <c r="I72" s="329">
        <v>0</v>
      </c>
      <c r="J72" s="329">
        <v>0</v>
      </c>
      <c r="K72" s="329"/>
      <c r="L72" s="207"/>
      <c r="M72" s="400"/>
      <c r="N72" s="330">
        <f t="shared" si="2"/>
        <v>1</v>
      </c>
    </row>
    <row r="73" spans="1:14">
      <c r="A73" s="902" t="s">
        <v>370</v>
      </c>
      <c r="B73" s="329">
        <v>1</v>
      </c>
      <c r="C73" s="329">
        <v>0</v>
      </c>
      <c r="D73" s="329">
        <v>0</v>
      </c>
      <c r="E73" s="329">
        <v>0</v>
      </c>
      <c r="F73" s="207">
        <v>0</v>
      </c>
      <c r="G73" s="329">
        <v>0</v>
      </c>
      <c r="H73" s="329">
        <v>0</v>
      </c>
      <c r="I73" s="329">
        <v>0</v>
      </c>
      <c r="J73" s="329">
        <v>0</v>
      </c>
      <c r="K73" s="329"/>
      <c r="L73" s="207"/>
      <c r="M73" s="400"/>
      <c r="N73" s="330">
        <f t="shared" si="2"/>
        <v>1</v>
      </c>
    </row>
    <row r="74" spans="1:14">
      <c r="A74" s="902" t="s">
        <v>371</v>
      </c>
      <c r="B74" s="329">
        <v>0</v>
      </c>
      <c r="C74" s="329">
        <v>0</v>
      </c>
      <c r="D74" s="329">
        <v>0</v>
      </c>
      <c r="E74" s="329">
        <v>0</v>
      </c>
      <c r="F74" s="207">
        <v>0</v>
      </c>
      <c r="G74" s="329">
        <v>0</v>
      </c>
      <c r="H74" s="329">
        <v>0</v>
      </c>
      <c r="I74" s="329">
        <v>0</v>
      </c>
      <c r="J74" s="329">
        <v>1</v>
      </c>
      <c r="K74" s="329"/>
      <c r="L74" s="207"/>
      <c r="M74" s="400"/>
      <c r="N74" s="330">
        <f t="shared" si="2"/>
        <v>1</v>
      </c>
    </row>
    <row r="75" spans="1:14">
      <c r="A75" s="902" t="s">
        <v>372</v>
      </c>
      <c r="B75" s="329">
        <v>0</v>
      </c>
      <c r="C75" s="329">
        <v>0</v>
      </c>
      <c r="D75" s="329">
        <v>0</v>
      </c>
      <c r="E75" s="329">
        <v>0</v>
      </c>
      <c r="F75" s="207">
        <v>0</v>
      </c>
      <c r="G75" s="329">
        <v>0</v>
      </c>
      <c r="H75" s="329">
        <v>0</v>
      </c>
      <c r="I75" s="329">
        <v>0</v>
      </c>
      <c r="J75" s="329">
        <v>1</v>
      </c>
      <c r="K75" s="329"/>
      <c r="L75" s="207"/>
      <c r="M75" s="400"/>
      <c r="N75" s="330">
        <f t="shared" si="2"/>
        <v>1</v>
      </c>
    </row>
    <row r="76" spans="1:14">
      <c r="A76" s="902" t="s">
        <v>373</v>
      </c>
      <c r="B76" s="329">
        <v>0</v>
      </c>
      <c r="C76" s="329">
        <v>0</v>
      </c>
      <c r="D76" s="329">
        <v>0</v>
      </c>
      <c r="E76" s="329">
        <v>0</v>
      </c>
      <c r="F76" s="207">
        <v>0</v>
      </c>
      <c r="G76" s="329">
        <v>0</v>
      </c>
      <c r="H76" s="329">
        <v>0</v>
      </c>
      <c r="I76" s="329">
        <v>0</v>
      </c>
      <c r="J76" s="329">
        <v>0</v>
      </c>
      <c r="K76" s="329"/>
      <c r="L76" s="207"/>
      <c r="M76" s="400"/>
      <c r="N76" s="330">
        <f t="shared" si="2"/>
        <v>0</v>
      </c>
    </row>
    <row r="77" spans="1:14">
      <c r="A77" s="902" t="s">
        <v>374</v>
      </c>
      <c r="B77" s="329">
        <v>0</v>
      </c>
      <c r="C77" s="329">
        <v>0</v>
      </c>
      <c r="D77" s="329">
        <v>0</v>
      </c>
      <c r="E77" s="329">
        <v>1</v>
      </c>
      <c r="F77" s="207">
        <v>1</v>
      </c>
      <c r="G77" s="329">
        <v>0</v>
      </c>
      <c r="H77" s="329">
        <v>0</v>
      </c>
      <c r="I77" s="329">
        <v>0</v>
      </c>
      <c r="J77" s="329">
        <v>0</v>
      </c>
      <c r="K77" s="329"/>
      <c r="L77" s="207"/>
      <c r="M77" s="400"/>
      <c r="N77" s="330">
        <f t="shared" si="2"/>
        <v>2</v>
      </c>
    </row>
    <row r="78" spans="1:14">
      <c r="A78" s="902" t="s">
        <v>375</v>
      </c>
      <c r="B78" s="329">
        <v>0</v>
      </c>
      <c r="C78" s="329">
        <v>0</v>
      </c>
      <c r="D78" s="329">
        <v>0</v>
      </c>
      <c r="E78" s="329">
        <v>2</v>
      </c>
      <c r="F78" s="207">
        <v>1</v>
      </c>
      <c r="G78" s="329">
        <v>1</v>
      </c>
      <c r="H78" s="329">
        <v>1</v>
      </c>
      <c r="I78" s="329">
        <v>1</v>
      </c>
      <c r="J78" s="329">
        <v>0</v>
      </c>
      <c r="K78" s="329"/>
      <c r="L78" s="207"/>
      <c r="M78" s="400"/>
      <c r="N78" s="330">
        <f t="shared" si="2"/>
        <v>6</v>
      </c>
    </row>
    <row r="79" spans="1:14">
      <c r="A79" s="902" t="s">
        <v>376</v>
      </c>
      <c r="B79" s="329">
        <v>0</v>
      </c>
      <c r="C79" s="329">
        <v>0</v>
      </c>
      <c r="D79" s="329">
        <v>0</v>
      </c>
      <c r="E79" s="329">
        <v>1</v>
      </c>
      <c r="F79" s="207">
        <v>0</v>
      </c>
      <c r="G79" s="329">
        <v>0</v>
      </c>
      <c r="H79" s="329">
        <v>0</v>
      </c>
      <c r="I79" s="329">
        <v>0</v>
      </c>
      <c r="J79" s="329">
        <v>2</v>
      </c>
      <c r="K79" s="329"/>
      <c r="L79" s="207"/>
      <c r="M79" s="400"/>
      <c r="N79" s="330">
        <f t="shared" si="2"/>
        <v>3</v>
      </c>
    </row>
    <row r="80" spans="1:14">
      <c r="A80" s="902" t="s">
        <v>377</v>
      </c>
      <c r="B80" s="329">
        <v>0</v>
      </c>
      <c r="C80" s="329">
        <v>2</v>
      </c>
      <c r="D80" s="329">
        <v>0</v>
      </c>
      <c r="E80" s="329">
        <v>0</v>
      </c>
      <c r="F80" s="207">
        <v>0</v>
      </c>
      <c r="G80" s="329">
        <v>0</v>
      </c>
      <c r="H80" s="329">
        <v>0</v>
      </c>
      <c r="I80" s="329">
        <v>0</v>
      </c>
      <c r="J80" s="329">
        <v>0</v>
      </c>
      <c r="K80" s="329"/>
      <c r="L80" s="207"/>
      <c r="M80" s="400"/>
      <c r="N80" s="330">
        <f t="shared" si="2"/>
        <v>2</v>
      </c>
    </row>
    <row r="81" spans="1:14" ht="15.75" thickBot="1">
      <c r="A81" s="1077" t="s">
        <v>378</v>
      </c>
      <c r="B81" s="336">
        <v>0</v>
      </c>
      <c r="C81" s="336">
        <v>0</v>
      </c>
      <c r="D81" s="336">
        <v>0</v>
      </c>
      <c r="E81" s="336">
        <v>1</v>
      </c>
      <c r="F81" s="208">
        <v>0</v>
      </c>
      <c r="G81" s="336">
        <v>0</v>
      </c>
      <c r="H81" s="336">
        <v>0</v>
      </c>
      <c r="I81" s="336">
        <v>0</v>
      </c>
      <c r="J81" s="336">
        <v>0</v>
      </c>
      <c r="K81" s="336"/>
      <c r="L81" s="208"/>
      <c r="M81" s="401"/>
      <c r="N81" s="1057">
        <f t="shared" si="2"/>
        <v>1</v>
      </c>
    </row>
    <row r="82" spans="1:14" ht="15.75" thickBot="1">
      <c r="A82" s="332" t="s">
        <v>33</v>
      </c>
      <c r="B82" s="337">
        <f>SUM(B4:B81)</f>
        <v>290</v>
      </c>
      <c r="C82" s="337">
        <f>SUM(C4:C81)</f>
        <v>247</v>
      </c>
      <c r="D82" s="337">
        <f>SUM(D4:D81)</f>
        <v>328</v>
      </c>
      <c r="E82" s="337">
        <f>SUM(E4:E81)</f>
        <v>293</v>
      </c>
      <c r="F82" s="338">
        <f t="shared" ref="F82:M82" si="3">SUM(F4:F80)</f>
        <v>369</v>
      </c>
      <c r="G82" s="339">
        <f t="shared" si="3"/>
        <v>307</v>
      </c>
      <c r="H82" s="339">
        <f t="shared" si="3"/>
        <v>293</v>
      </c>
      <c r="I82" s="339">
        <f t="shared" si="3"/>
        <v>302</v>
      </c>
      <c r="J82" s="339">
        <f>SUM(J4:J81)</f>
        <v>337</v>
      </c>
      <c r="K82" s="402">
        <f t="shared" si="3"/>
        <v>0</v>
      </c>
      <c r="L82" s="402">
        <f t="shared" si="3"/>
        <v>0</v>
      </c>
      <c r="M82" s="402">
        <f t="shared" si="3"/>
        <v>0</v>
      </c>
      <c r="N82" s="339">
        <f>SUM(N4:N81)</f>
        <v>2766</v>
      </c>
    </row>
    <row r="84" spans="1:14">
      <c r="A84" s="1219" t="s">
        <v>453</v>
      </c>
      <c r="B84" s="1219"/>
      <c r="C84" s="1219"/>
      <c r="D84" s="1219"/>
      <c r="E84" s="1219"/>
    </row>
    <row r="85" spans="1:14">
      <c r="A85" s="1219"/>
      <c r="B85" s="1219"/>
      <c r="C85" s="1219"/>
      <c r="D85" s="1219"/>
      <c r="E85" s="1219"/>
    </row>
    <row r="86" spans="1:14">
      <c r="A86" s="1219"/>
      <c r="B86" s="1219"/>
      <c r="C86" s="1219"/>
      <c r="D86" s="1219"/>
      <c r="E86" s="1219"/>
    </row>
    <row r="87" spans="1:14">
      <c r="A87" s="1219"/>
      <c r="B87" s="1219"/>
      <c r="C87" s="1219"/>
      <c r="D87" s="1219"/>
      <c r="E87" s="1219"/>
    </row>
    <row r="88" spans="1:14">
      <c r="A88" s="1219"/>
      <c r="B88" s="1219"/>
      <c r="C88" s="1219"/>
      <c r="D88" s="1219"/>
      <c r="E88" s="1219"/>
    </row>
    <row r="89" spans="1:14" ht="65.25" customHeight="1">
      <c r="A89" s="1217" t="s">
        <v>584</v>
      </c>
      <c r="B89" s="1217"/>
      <c r="C89" s="1217"/>
      <c r="D89" s="1217"/>
      <c r="E89" s="1217"/>
    </row>
  </sheetData>
  <sortState ref="A4:N80">
    <sortCondition ref="A3"/>
  </sortState>
  <mergeCells count="2">
    <mergeCell ref="A84:E88"/>
    <mergeCell ref="A89:E89"/>
  </mergeCells>
  <conditionalFormatting sqref="A44">
    <cfRule type="duplicateValues" dxfId="7" priority="1"/>
  </conditionalFormatting>
  <pageMargins left="0.511811024" right="0.511811024" top="0.78740157499999996" bottom="0.78740157499999996" header="0.31496062000000002" footer="0.31496062000000002"/>
  <ignoredErrors>
    <ignoredError sqref="F82 G82:I82" formulaRange="1"/>
    <ignoredError sqref="J82" formula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650"/>
  <sheetViews>
    <sheetView zoomScale="80" zoomScaleNormal="80" workbookViewId="0"/>
  </sheetViews>
  <sheetFormatPr defaultRowHeight="15"/>
  <cols>
    <col min="1" max="1" width="22.7109375" style="221" customWidth="1"/>
    <col min="2" max="2" width="11.28515625" style="221" customWidth="1"/>
    <col min="3" max="3" width="10.7109375" style="222" customWidth="1"/>
    <col min="4" max="4" width="10.5703125" style="222" bestFit="1" customWidth="1"/>
    <col min="5" max="5" width="11.7109375" style="221" bestFit="1" customWidth="1"/>
    <col min="6" max="6" width="9.7109375" style="223" bestFit="1" customWidth="1"/>
    <col min="7" max="8" width="9.140625" style="223" bestFit="1" customWidth="1"/>
    <col min="9" max="9" width="9.140625" style="224" bestFit="1" customWidth="1"/>
    <col min="10" max="10" width="9.140625" style="223" bestFit="1" customWidth="1"/>
    <col min="11" max="11" width="9.42578125" style="223" bestFit="1" customWidth="1"/>
    <col min="12" max="12" width="11.28515625" style="223" bestFit="1" customWidth="1"/>
    <col min="13" max="13" width="10" style="225" bestFit="1" customWidth="1"/>
    <col min="14" max="14" width="8.140625" style="226" customWidth="1"/>
    <col min="15" max="15" width="12.140625" style="222" customWidth="1"/>
    <col min="16" max="16" width="7.85546875" style="222" customWidth="1"/>
    <col min="17" max="17" width="5.42578125" style="222" customWidth="1"/>
    <col min="18" max="18" width="9.7109375" style="221" customWidth="1"/>
    <col min="19" max="19" width="24.140625" style="221" bestFit="1" customWidth="1"/>
    <col min="20" max="20" width="7" style="221" bestFit="1" customWidth="1"/>
    <col min="21" max="21" width="7.28515625" style="221" bestFit="1" customWidth="1"/>
    <col min="22" max="22" width="6.85546875" style="221" bestFit="1" customWidth="1"/>
    <col min="23" max="23" width="6.7109375" style="221" bestFit="1" customWidth="1"/>
    <col min="24" max="24" width="7.140625" style="221" bestFit="1" customWidth="1"/>
    <col min="25" max="25" width="6.7109375" style="221" customWidth="1"/>
    <col min="26" max="26" width="6.7109375" style="221" bestFit="1" customWidth="1"/>
    <col min="27" max="27" width="7.140625" style="221" bestFit="1" customWidth="1"/>
    <col min="28" max="28" width="6.85546875" style="221" bestFit="1" customWidth="1"/>
    <col min="29" max="29" width="7.42578125" style="221" bestFit="1" customWidth="1"/>
    <col min="30" max="30" width="6.7109375" style="221" bestFit="1" customWidth="1"/>
    <col min="31" max="31" width="6.5703125" style="221" bestFit="1" customWidth="1"/>
    <col min="32" max="32" width="5.42578125" style="223" bestFit="1" customWidth="1"/>
    <col min="33" max="33" width="6.7109375" style="223" bestFit="1" customWidth="1"/>
    <col min="34" max="34" width="13" style="193" bestFit="1" customWidth="1"/>
    <col min="35" max="35" width="11.42578125" style="193" bestFit="1" customWidth="1"/>
    <col min="36" max="36" width="10.28515625" style="193" bestFit="1" customWidth="1"/>
    <col min="37" max="38" width="9.28515625" style="193" bestFit="1" customWidth="1"/>
    <col min="39" max="40" width="9.7109375" style="193" bestFit="1" customWidth="1"/>
    <col min="41" max="41" width="10" style="193" bestFit="1" customWidth="1"/>
    <col min="42" max="42" width="9.42578125" style="221" customWidth="1"/>
    <col min="43" max="43" width="31.85546875" style="221" customWidth="1"/>
    <col min="44" max="44" width="7.7109375" style="221" bestFit="1" customWidth="1"/>
    <col min="45" max="45" width="7.85546875" style="221" bestFit="1" customWidth="1"/>
    <col min="46" max="46" width="8.28515625" style="221" bestFit="1" customWidth="1"/>
    <col min="47" max="47" width="7.85546875" style="221" bestFit="1" customWidth="1"/>
    <col min="48" max="48" width="7.7109375" style="221" bestFit="1" customWidth="1"/>
    <col min="49" max="50" width="9.42578125" style="221" bestFit="1" customWidth="1"/>
    <col min="51" max="54" width="9.28515625" style="221" bestFit="1" customWidth="1"/>
    <col min="55" max="55" width="9.140625" style="221" customWidth="1"/>
    <col min="56" max="16384" width="9.140625" style="221"/>
  </cols>
  <sheetData>
    <row r="1" spans="1:35">
      <c r="A1" s="565" t="s">
        <v>3</v>
      </c>
    </row>
    <row r="2" spans="1:35">
      <c r="A2" s="347" t="s">
        <v>4</v>
      </c>
      <c r="AI2" s="193" t="s">
        <v>470</v>
      </c>
    </row>
    <row r="3" spans="1:35" ht="15.75" thickBot="1">
      <c r="AI3" s="193" t="s">
        <v>471</v>
      </c>
    </row>
    <row r="4" spans="1:35" ht="15.75" thickBot="1">
      <c r="A4" s="1221" t="s">
        <v>472</v>
      </c>
      <c r="B4" s="1222"/>
      <c r="C4" s="1221"/>
      <c r="AI4" s="193" t="s">
        <v>473</v>
      </c>
    </row>
    <row r="5" spans="1:35" ht="15.75" thickBot="1">
      <c r="A5" s="619" t="s">
        <v>5</v>
      </c>
      <c r="B5" s="620" t="s">
        <v>6</v>
      </c>
      <c r="C5" s="621" t="s">
        <v>7</v>
      </c>
      <c r="AI5" s="193" t="s">
        <v>474</v>
      </c>
    </row>
    <row r="6" spans="1:35">
      <c r="A6" s="622">
        <v>46023</v>
      </c>
      <c r="B6" s="623">
        <f>M102</f>
        <v>959</v>
      </c>
      <c r="C6" s="624">
        <f>((B6-612)/612)*100</f>
        <v>56.699346405228759</v>
      </c>
      <c r="AI6" s="193" t="s">
        <v>475</v>
      </c>
    </row>
    <row r="7" spans="1:35">
      <c r="A7" s="622">
        <v>46054</v>
      </c>
      <c r="B7" s="625">
        <f>L102</f>
        <v>830</v>
      </c>
      <c r="C7" s="624">
        <f t="shared" ref="C7:C14" si="0">((B7-B6)/B6)*100</f>
        <v>-13.451511991657977</v>
      </c>
    </row>
    <row r="8" spans="1:35">
      <c r="A8" s="622">
        <v>46082</v>
      </c>
      <c r="B8" s="625">
        <f>K102</f>
        <v>964</v>
      </c>
      <c r="C8" s="624">
        <f t="shared" si="0"/>
        <v>16.14457831325301</v>
      </c>
    </row>
    <row r="9" spans="1:35">
      <c r="A9" s="622">
        <v>46113</v>
      </c>
      <c r="B9" s="625">
        <f>J102</f>
        <v>916</v>
      </c>
      <c r="C9" s="624">
        <f t="shared" si="0"/>
        <v>-4.9792531120331951</v>
      </c>
    </row>
    <row r="10" spans="1:35">
      <c r="A10" s="622">
        <v>46143</v>
      </c>
      <c r="B10" s="625">
        <f>I102</f>
        <v>1205</v>
      </c>
      <c r="C10" s="624">
        <f t="shared" si="0"/>
        <v>31.550218340611352</v>
      </c>
    </row>
    <row r="11" spans="1:35">
      <c r="A11" s="622">
        <v>46174</v>
      </c>
      <c r="B11" s="625">
        <f>H102</f>
        <v>883</v>
      </c>
      <c r="C11" s="624">
        <f t="shared" si="0"/>
        <v>-26.721991701244814</v>
      </c>
    </row>
    <row r="12" spans="1:35">
      <c r="A12" s="622">
        <v>46204</v>
      </c>
      <c r="B12" s="625">
        <f>G102</f>
        <v>1099</v>
      </c>
      <c r="C12" s="624">
        <f t="shared" si="0"/>
        <v>24.462061155152888</v>
      </c>
    </row>
    <row r="13" spans="1:35">
      <c r="A13" s="622">
        <v>46235</v>
      </c>
      <c r="B13" s="625">
        <f>F102</f>
        <v>1181</v>
      </c>
      <c r="C13" s="624">
        <f t="shared" si="0"/>
        <v>7.4613284804367606</v>
      </c>
    </row>
    <row r="14" spans="1:35">
      <c r="A14" s="622">
        <v>46266</v>
      </c>
      <c r="B14" s="625">
        <f>E102</f>
        <v>1312</v>
      </c>
      <c r="C14" s="624">
        <f t="shared" si="0"/>
        <v>11.092294665537681</v>
      </c>
    </row>
    <row r="15" spans="1:35">
      <c r="A15" s="622">
        <v>46296</v>
      </c>
      <c r="B15" s="625"/>
      <c r="C15" s="624"/>
    </row>
    <row r="16" spans="1:35">
      <c r="A16" s="622">
        <v>46327</v>
      </c>
      <c r="B16" s="626"/>
      <c r="C16" s="624"/>
    </row>
    <row r="17" spans="1:40" ht="15.75" thickBot="1">
      <c r="A17" s="622">
        <v>46357</v>
      </c>
      <c r="B17" s="627"/>
      <c r="C17" s="628"/>
    </row>
    <row r="18" spans="1:40" ht="15.75" thickBot="1">
      <c r="A18" s="629" t="s">
        <v>8</v>
      </c>
      <c r="B18" s="630">
        <f>SUM(B6:B17)</f>
        <v>9349</v>
      </c>
      <c r="C18" s="221"/>
    </row>
    <row r="19" spans="1:40" ht="15.75" thickBot="1">
      <c r="A19" s="631" t="s">
        <v>9</v>
      </c>
      <c r="B19" s="632">
        <f>AVERAGE(B6:B17)</f>
        <v>1038.7777777777778</v>
      </c>
      <c r="C19" s="221"/>
    </row>
    <row r="20" spans="1:40" ht="15.75" thickBot="1">
      <c r="A20" s="222"/>
      <c r="B20" s="222"/>
      <c r="E20" s="222"/>
      <c r="F20" s="222"/>
      <c r="G20" s="222"/>
      <c r="H20" s="222"/>
      <c r="I20" s="222"/>
      <c r="J20" s="222"/>
      <c r="K20" s="222"/>
      <c r="L20" s="222"/>
      <c r="M20" s="222"/>
      <c r="N20" s="222"/>
    </row>
    <row r="21" spans="1:40" ht="24.95" customHeight="1" thickBot="1">
      <c r="A21" s="633" t="s">
        <v>476</v>
      </c>
      <c r="B21" s="634">
        <v>46357</v>
      </c>
      <c r="C21" s="634">
        <v>46327</v>
      </c>
      <c r="D21" s="634">
        <v>46296</v>
      </c>
      <c r="E21" s="634">
        <v>46266</v>
      </c>
      <c r="F21" s="634">
        <v>46235</v>
      </c>
      <c r="G21" s="634">
        <v>46204</v>
      </c>
      <c r="H21" s="634">
        <v>46174</v>
      </c>
      <c r="I21" s="634">
        <v>46143</v>
      </c>
      <c r="J21" s="634">
        <v>46113</v>
      </c>
      <c r="K21" s="634">
        <v>46082</v>
      </c>
      <c r="L21" s="634">
        <v>46054</v>
      </c>
      <c r="M21" s="634">
        <v>46023</v>
      </c>
      <c r="N21" s="634" t="s">
        <v>8</v>
      </c>
      <c r="O21" s="635" t="s">
        <v>9</v>
      </c>
      <c r="P21" s="636" t="s">
        <v>11</v>
      </c>
      <c r="Q21" s="637"/>
      <c r="S21" s="1222" t="s">
        <v>477</v>
      </c>
      <c r="T21" s="1222"/>
      <c r="U21" s="1222"/>
      <c r="V21" s="1222"/>
      <c r="W21" s="1222"/>
      <c r="X21" s="1222"/>
      <c r="Y21" s="1222"/>
      <c r="Z21" s="1222"/>
      <c r="AA21" s="1222"/>
      <c r="AB21" s="1222"/>
      <c r="AC21" s="1222"/>
      <c r="AD21" s="1222"/>
      <c r="AE21" s="1222"/>
      <c r="AF21" s="1222"/>
      <c r="AG21" s="1222"/>
      <c r="AH21" s="618">
        <v>12</v>
      </c>
      <c r="AI21" s="618"/>
      <c r="AJ21" s="618">
        <v>11</v>
      </c>
      <c r="AK21" s="618">
        <v>7</v>
      </c>
      <c r="AL21" s="618">
        <v>2</v>
      </c>
      <c r="AM21" s="618">
        <v>10</v>
      </c>
      <c r="AN21" s="618">
        <v>7</v>
      </c>
    </row>
    <row r="22" spans="1:40" ht="34.5" customHeight="1" thickBot="1">
      <c r="A22" s="638" t="s">
        <v>478</v>
      </c>
      <c r="B22" s="639"/>
      <c r="C22" s="640"/>
      <c r="D22" s="640"/>
      <c r="E22" s="640">
        <v>1</v>
      </c>
      <c r="F22" s="640">
        <v>1</v>
      </c>
      <c r="G22" s="640">
        <v>3</v>
      </c>
      <c r="H22" s="640">
        <v>2</v>
      </c>
      <c r="I22" s="640">
        <v>1</v>
      </c>
      <c r="J22" s="641">
        <v>2</v>
      </c>
      <c r="K22" s="642">
        <v>3</v>
      </c>
      <c r="L22" s="641">
        <v>3</v>
      </c>
      <c r="M22" s="643">
        <v>3</v>
      </c>
      <c r="N22" s="644">
        <f t="shared" ref="N22:N53" si="1">SUM(B22:M22)</f>
        <v>19</v>
      </c>
      <c r="O22" s="645">
        <f t="shared" ref="O22:O53" si="2">AVERAGE(B22:M22)</f>
        <v>2.1111111111111112</v>
      </c>
      <c r="P22" s="646">
        <f>(N22/N102)*100</f>
        <v>0.20323029200984061</v>
      </c>
      <c r="Q22" s="647"/>
      <c r="R22" s="648"/>
      <c r="S22" s="649"/>
      <c r="T22" s="650">
        <v>46357</v>
      </c>
      <c r="U22" s="650">
        <v>46327</v>
      </c>
      <c r="V22" s="650">
        <v>46296</v>
      </c>
      <c r="W22" s="650">
        <v>46266</v>
      </c>
      <c r="X22" s="650">
        <v>46235</v>
      </c>
      <c r="Y22" s="650">
        <v>46204</v>
      </c>
      <c r="Z22" s="650">
        <v>46174</v>
      </c>
      <c r="AA22" s="650">
        <v>46143</v>
      </c>
      <c r="AB22" s="650">
        <v>46113</v>
      </c>
      <c r="AC22" s="650">
        <v>46082</v>
      </c>
      <c r="AD22" s="650">
        <v>46054</v>
      </c>
      <c r="AE22" s="651">
        <v>46023</v>
      </c>
      <c r="AF22" s="652" t="s">
        <v>8</v>
      </c>
      <c r="AG22" s="653" t="s">
        <v>9</v>
      </c>
      <c r="AH22" s="618">
        <v>84</v>
      </c>
      <c r="AI22" s="618"/>
      <c r="AJ22" s="618">
        <v>90</v>
      </c>
      <c r="AK22" s="618">
        <v>117</v>
      </c>
      <c r="AL22" s="618">
        <v>58</v>
      </c>
      <c r="AM22" s="618">
        <v>49</v>
      </c>
      <c r="AN22" s="618">
        <v>22</v>
      </c>
    </row>
    <row r="23" spans="1:40" ht="24.95" customHeight="1" thickBot="1">
      <c r="A23" s="654" t="s">
        <v>479</v>
      </c>
      <c r="B23" s="639"/>
      <c r="C23" s="640"/>
      <c r="D23" s="640"/>
      <c r="E23" s="640">
        <v>0</v>
      </c>
      <c r="F23" s="640">
        <v>0</v>
      </c>
      <c r="G23" s="640">
        <v>0</v>
      </c>
      <c r="H23" s="640">
        <v>0</v>
      </c>
      <c r="I23" s="640">
        <v>0</v>
      </c>
      <c r="J23" s="655">
        <v>0</v>
      </c>
      <c r="K23" s="656">
        <v>0</v>
      </c>
      <c r="L23" s="655">
        <v>0</v>
      </c>
      <c r="M23" s="643">
        <v>0</v>
      </c>
      <c r="N23" s="644">
        <f t="shared" si="1"/>
        <v>0</v>
      </c>
      <c r="O23" s="645">
        <f t="shared" si="2"/>
        <v>0</v>
      </c>
      <c r="P23" s="646">
        <f>(N23/N102)*100</f>
        <v>0</v>
      </c>
      <c r="Q23" s="647"/>
      <c r="R23" s="648"/>
      <c r="S23" s="1223" t="s">
        <v>480</v>
      </c>
      <c r="T23" s="1223"/>
      <c r="U23" s="1223"/>
      <c r="V23" s="1223"/>
      <c r="W23" s="1223"/>
      <c r="X23" s="1223"/>
      <c r="Y23" s="1223"/>
      <c r="Z23" s="1223"/>
      <c r="AA23" s="1223"/>
      <c r="AB23" s="1223"/>
      <c r="AC23" s="1223"/>
      <c r="AD23" s="1223"/>
      <c r="AE23" s="1223"/>
      <c r="AF23" s="657"/>
      <c r="AG23" s="658"/>
    </row>
    <row r="24" spans="1:40" ht="24.95" customHeight="1" thickBot="1">
      <c r="A24" s="654" t="s">
        <v>441</v>
      </c>
      <c r="B24" s="659"/>
      <c r="C24" s="660"/>
      <c r="D24" s="660"/>
      <c r="E24" s="660">
        <v>7</v>
      </c>
      <c r="F24" s="660">
        <v>11</v>
      </c>
      <c r="G24" s="640">
        <v>2</v>
      </c>
      <c r="H24" s="660">
        <v>4</v>
      </c>
      <c r="I24" s="660">
        <v>3</v>
      </c>
      <c r="J24" s="655">
        <v>10</v>
      </c>
      <c r="K24" s="661">
        <v>5</v>
      </c>
      <c r="L24" s="655">
        <v>1</v>
      </c>
      <c r="M24" s="662">
        <v>7</v>
      </c>
      <c r="N24" s="663">
        <f t="shared" si="1"/>
        <v>50</v>
      </c>
      <c r="O24" s="664">
        <f t="shared" si="2"/>
        <v>5.5555555555555554</v>
      </c>
      <c r="P24" s="665">
        <f t="shared" ref="P24:P55" si="3">(N24/$N$102)*100</f>
        <v>0.53481655792063321</v>
      </c>
      <c r="Q24" s="647"/>
      <c r="R24" s="648"/>
      <c r="S24" s="666" t="s">
        <v>8</v>
      </c>
      <c r="T24" s="667"/>
      <c r="U24" s="667"/>
      <c r="V24" s="667"/>
      <c r="W24" s="667">
        <v>1312</v>
      </c>
      <c r="X24" s="667">
        <v>1181</v>
      </c>
      <c r="Y24" s="667">
        <v>1099</v>
      </c>
      <c r="Z24" s="667">
        <v>883</v>
      </c>
      <c r="AA24" s="667">
        <v>1205</v>
      </c>
      <c r="AB24" s="667">
        <v>916</v>
      </c>
      <c r="AC24" s="667">
        <v>964</v>
      </c>
      <c r="AD24" s="667">
        <v>830</v>
      </c>
      <c r="AE24" s="668">
        <v>959</v>
      </c>
      <c r="AF24" s="669">
        <f>SUM(T24:AE24)</f>
        <v>9349</v>
      </c>
      <c r="AG24" s="670">
        <f>AVERAGE(T24:AE24)</f>
        <v>1038.7777777777778</v>
      </c>
    </row>
    <row r="25" spans="1:40" ht="24.95" customHeight="1">
      <c r="A25" s="654" t="s">
        <v>481</v>
      </c>
      <c r="B25" s="659"/>
      <c r="C25" s="660"/>
      <c r="D25" s="660"/>
      <c r="E25" s="660">
        <v>143</v>
      </c>
      <c r="F25" s="660">
        <v>128</v>
      </c>
      <c r="G25" s="640">
        <v>114</v>
      </c>
      <c r="H25" s="660">
        <v>78</v>
      </c>
      <c r="I25" s="660">
        <v>86</v>
      </c>
      <c r="J25" s="655">
        <v>97</v>
      </c>
      <c r="K25" s="661">
        <v>95</v>
      </c>
      <c r="L25" s="655">
        <v>88</v>
      </c>
      <c r="M25" s="662">
        <v>107</v>
      </c>
      <c r="N25" s="663">
        <f t="shared" si="1"/>
        <v>936</v>
      </c>
      <c r="O25" s="664">
        <f t="shared" si="2"/>
        <v>104</v>
      </c>
      <c r="P25" s="665">
        <f t="shared" si="3"/>
        <v>10.011765964274254</v>
      </c>
      <c r="Q25" s="647"/>
      <c r="R25" s="648"/>
      <c r="S25" s="671"/>
      <c r="T25" s="672"/>
      <c r="U25" s="672"/>
      <c r="V25" s="672"/>
      <c r="W25" s="672"/>
      <c r="X25" s="672"/>
      <c r="Y25" s="673"/>
      <c r="Z25" s="674"/>
      <c r="AA25" s="672"/>
      <c r="AB25" s="672"/>
      <c r="AC25" s="672"/>
      <c r="AD25" s="672" t="s">
        <v>482</v>
      </c>
      <c r="AE25" s="673"/>
      <c r="AF25" s="675"/>
      <c r="AG25" s="676"/>
      <c r="AH25" s="1036"/>
    </row>
    <row r="26" spans="1:40" ht="24.95" customHeight="1" thickBot="1">
      <c r="A26" s="654" t="s">
        <v>483</v>
      </c>
      <c r="B26" s="659"/>
      <c r="C26" s="660"/>
      <c r="D26" s="660"/>
      <c r="E26" s="660">
        <v>11</v>
      </c>
      <c r="F26" s="660">
        <v>13</v>
      </c>
      <c r="G26" s="640">
        <v>10</v>
      </c>
      <c r="H26" s="660">
        <v>13</v>
      </c>
      <c r="I26" s="660">
        <v>7</v>
      </c>
      <c r="J26" s="655">
        <v>14</v>
      </c>
      <c r="K26" s="661">
        <v>10</v>
      </c>
      <c r="L26" s="655">
        <v>10</v>
      </c>
      <c r="M26" s="662">
        <v>8</v>
      </c>
      <c r="N26" s="663">
        <f t="shared" si="1"/>
        <v>96</v>
      </c>
      <c r="O26" s="664">
        <f t="shared" si="2"/>
        <v>10.666666666666666</v>
      </c>
      <c r="P26" s="665">
        <f t="shared" si="3"/>
        <v>1.0268477912076157</v>
      </c>
      <c r="Q26" s="647"/>
      <c r="R26" s="648"/>
      <c r="S26" s="1224" t="s">
        <v>470</v>
      </c>
      <c r="T26" s="1224"/>
      <c r="U26" s="1224"/>
      <c r="V26" s="1224"/>
      <c r="W26" s="1224"/>
      <c r="X26" s="1224"/>
      <c r="Y26" s="1224"/>
      <c r="Z26" s="1224"/>
      <c r="AA26" s="1224"/>
      <c r="AB26" s="1224"/>
      <c r="AC26" s="1224"/>
      <c r="AD26" s="1224"/>
      <c r="AE26" s="1224"/>
      <c r="AF26" s="677"/>
      <c r="AG26" s="678"/>
      <c r="AH26" s="1036"/>
    </row>
    <row r="27" spans="1:40" ht="24.95" customHeight="1" thickBot="1">
      <c r="A27" s="654" t="s">
        <v>484</v>
      </c>
      <c r="B27" s="659"/>
      <c r="C27" s="660"/>
      <c r="D27" s="660"/>
      <c r="E27" s="660">
        <v>37</v>
      </c>
      <c r="F27" s="660">
        <v>35</v>
      </c>
      <c r="G27" s="640">
        <v>16</v>
      </c>
      <c r="H27" s="660">
        <v>11</v>
      </c>
      <c r="I27" s="660">
        <v>15</v>
      </c>
      <c r="J27" s="655">
        <v>26</v>
      </c>
      <c r="K27" s="661">
        <v>24</v>
      </c>
      <c r="L27" s="655">
        <v>14</v>
      </c>
      <c r="M27" s="662">
        <v>9</v>
      </c>
      <c r="N27" s="663">
        <f t="shared" si="1"/>
        <v>187</v>
      </c>
      <c r="O27" s="664">
        <f t="shared" si="2"/>
        <v>20.777777777777779</v>
      </c>
      <c r="P27" s="665">
        <f t="shared" si="3"/>
        <v>2.000213926623168</v>
      </c>
      <c r="Q27" s="647"/>
      <c r="R27" s="648"/>
      <c r="S27" s="679" t="s">
        <v>485</v>
      </c>
      <c r="T27" s="680">
        <f t="shared" ref="T27:AE27" si="4">SUM(T28:T29)</f>
        <v>0</v>
      </c>
      <c r="U27" s="681">
        <f t="shared" si="4"/>
        <v>0</v>
      </c>
      <c r="V27" s="681">
        <f t="shared" si="4"/>
        <v>0</v>
      </c>
      <c r="W27" s="681">
        <f t="shared" si="4"/>
        <v>1243</v>
      </c>
      <c r="X27" s="681">
        <f t="shared" si="4"/>
        <v>985</v>
      </c>
      <c r="Y27" s="681">
        <f t="shared" si="4"/>
        <v>937</v>
      </c>
      <c r="Z27" s="681">
        <f t="shared" si="4"/>
        <v>1214</v>
      </c>
      <c r="AA27" s="681">
        <f t="shared" si="4"/>
        <v>816</v>
      </c>
      <c r="AB27" s="681">
        <f t="shared" si="4"/>
        <v>741</v>
      </c>
      <c r="AC27" s="681">
        <f t="shared" si="4"/>
        <v>864</v>
      </c>
      <c r="AD27" s="681">
        <f t="shared" si="4"/>
        <v>880</v>
      </c>
      <c r="AE27" s="681">
        <f t="shared" si="4"/>
        <v>798</v>
      </c>
      <c r="AF27" s="682">
        <f>SUM(T27:AE27)</f>
        <v>8478</v>
      </c>
      <c r="AG27" s="670">
        <f>SUM(AG28:AG29)</f>
        <v>942</v>
      </c>
      <c r="AH27" s="1036"/>
    </row>
    <row r="28" spans="1:40" ht="24.95" customHeight="1">
      <c r="A28" s="654" t="s">
        <v>486</v>
      </c>
      <c r="B28" s="659"/>
      <c r="C28" s="660"/>
      <c r="D28" s="660"/>
      <c r="E28" s="660">
        <v>2</v>
      </c>
      <c r="F28" s="660">
        <v>1</v>
      </c>
      <c r="G28" s="640">
        <v>2</v>
      </c>
      <c r="H28" s="660">
        <v>3</v>
      </c>
      <c r="I28" s="660">
        <v>0</v>
      </c>
      <c r="J28" s="655">
        <v>0</v>
      </c>
      <c r="K28" s="661">
        <v>1</v>
      </c>
      <c r="L28" s="655">
        <v>2</v>
      </c>
      <c r="M28" s="662">
        <v>0</v>
      </c>
      <c r="N28" s="663">
        <f t="shared" si="1"/>
        <v>11</v>
      </c>
      <c r="O28" s="664">
        <f t="shared" si="2"/>
        <v>1.2222222222222223</v>
      </c>
      <c r="P28" s="665">
        <f t="shared" si="3"/>
        <v>0.1176596427425393</v>
      </c>
      <c r="Q28" s="647"/>
      <c r="R28" s="648"/>
      <c r="S28" s="683" t="s">
        <v>487</v>
      </c>
      <c r="T28" s="684"/>
      <c r="U28" s="685"/>
      <c r="V28" s="685"/>
      <c r="W28" s="685">
        <v>986</v>
      </c>
      <c r="X28" s="685">
        <v>749</v>
      </c>
      <c r="Y28" s="685">
        <v>742</v>
      </c>
      <c r="Z28" s="685">
        <v>724</v>
      </c>
      <c r="AA28" s="685">
        <v>638</v>
      </c>
      <c r="AB28" s="685">
        <v>567</v>
      </c>
      <c r="AC28" s="686">
        <v>643</v>
      </c>
      <c r="AD28" s="686">
        <v>636</v>
      </c>
      <c r="AE28" s="687">
        <v>633</v>
      </c>
      <c r="AF28" s="688">
        <f>SUM(T28:AE28)</f>
        <v>6318</v>
      </c>
      <c r="AG28" s="689">
        <f>AVERAGE(T28:AE28)</f>
        <v>702</v>
      </c>
      <c r="AH28" s="1036"/>
    </row>
    <row r="29" spans="1:40" ht="24.95" customHeight="1" thickBot="1">
      <c r="A29" s="654" t="s">
        <v>488</v>
      </c>
      <c r="B29" s="659"/>
      <c r="C29" s="660"/>
      <c r="D29" s="660"/>
      <c r="E29" s="660">
        <v>1</v>
      </c>
      <c r="F29" s="660">
        <v>1</v>
      </c>
      <c r="G29" s="640">
        <v>1</v>
      </c>
      <c r="H29" s="660">
        <v>1</v>
      </c>
      <c r="I29" s="660">
        <v>2</v>
      </c>
      <c r="J29" s="655">
        <v>3</v>
      </c>
      <c r="K29" s="661">
        <v>1</v>
      </c>
      <c r="L29" s="655">
        <v>0</v>
      </c>
      <c r="M29" s="662">
        <v>3</v>
      </c>
      <c r="N29" s="663">
        <f t="shared" si="1"/>
        <v>13</v>
      </c>
      <c r="O29" s="664">
        <f t="shared" si="2"/>
        <v>1.4444444444444444</v>
      </c>
      <c r="P29" s="665">
        <f t="shared" si="3"/>
        <v>0.13905230505936464</v>
      </c>
      <c r="Q29" s="647"/>
      <c r="R29" s="648"/>
      <c r="S29" s="690" t="s">
        <v>489</v>
      </c>
      <c r="T29" s="691"/>
      <c r="U29" s="692"/>
      <c r="V29" s="692"/>
      <c r="W29" s="692">
        <v>257</v>
      </c>
      <c r="X29" s="692">
        <v>236</v>
      </c>
      <c r="Y29" s="692">
        <v>195</v>
      </c>
      <c r="Z29" s="692">
        <v>490</v>
      </c>
      <c r="AA29" s="692">
        <v>178</v>
      </c>
      <c r="AB29" s="692">
        <v>174</v>
      </c>
      <c r="AC29" s="693">
        <v>221</v>
      </c>
      <c r="AD29" s="693">
        <v>244</v>
      </c>
      <c r="AE29" s="694">
        <v>165</v>
      </c>
      <c r="AF29" s="695">
        <f>SUM(T29:AE29)</f>
        <v>2160</v>
      </c>
      <c r="AG29" s="696">
        <f>AVERAGE(T29:AE29)</f>
        <v>240</v>
      </c>
      <c r="AH29" s="1036"/>
    </row>
    <row r="30" spans="1:40" ht="24.95" customHeight="1" thickBot="1">
      <c r="A30" s="697" t="s">
        <v>490</v>
      </c>
      <c r="B30" s="659"/>
      <c r="C30" s="660"/>
      <c r="D30" s="660"/>
      <c r="E30" s="660">
        <v>6</v>
      </c>
      <c r="F30" s="660">
        <v>2</v>
      </c>
      <c r="G30" s="640">
        <v>2</v>
      </c>
      <c r="H30" s="660">
        <v>1</v>
      </c>
      <c r="I30" s="660">
        <v>2</v>
      </c>
      <c r="J30" s="655">
        <v>2</v>
      </c>
      <c r="K30" s="661">
        <v>1</v>
      </c>
      <c r="L30" s="655">
        <v>0</v>
      </c>
      <c r="M30" s="662">
        <v>3</v>
      </c>
      <c r="N30" s="663">
        <f t="shared" si="1"/>
        <v>19</v>
      </c>
      <c r="O30" s="664">
        <f t="shared" si="2"/>
        <v>2.1111111111111112</v>
      </c>
      <c r="P30" s="665">
        <f t="shared" si="3"/>
        <v>0.20323029200984061</v>
      </c>
      <c r="Q30" s="647"/>
      <c r="R30" s="648"/>
      <c r="S30" s="698"/>
      <c r="T30" s="699"/>
      <c r="U30" s="699"/>
      <c r="V30" s="699"/>
      <c r="W30" s="699"/>
      <c r="X30" s="699"/>
      <c r="Y30" s="699"/>
      <c r="Z30" s="699"/>
      <c r="AA30" s="699"/>
      <c r="AB30" s="699"/>
      <c r="AC30" s="699"/>
      <c r="AD30" s="699"/>
      <c r="AE30" s="700"/>
      <c r="AF30" s="675"/>
      <c r="AG30" s="676"/>
    </row>
    <row r="31" spans="1:40" ht="36.75" customHeight="1" thickBot="1">
      <c r="A31" s="654" t="s">
        <v>491</v>
      </c>
      <c r="B31" s="659"/>
      <c r="C31" s="660"/>
      <c r="D31" s="660"/>
      <c r="E31" s="660">
        <v>5</v>
      </c>
      <c r="F31" s="660">
        <v>4</v>
      </c>
      <c r="G31" s="640">
        <v>3</v>
      </c>
      <c r="H31" s="660">
        <v>3</v>
      </c>
      <c r="I31" s="660">
        <v>5</v>
      </c>
      <c r="J31" s="655">
        <v>1</v>
      </c>
      <c r="K31" s="661">
        <v>4</v>
      </c>
      <c r="L31" s="655">
        <v>2</v>
      </c>
      <c r="M31" s="662">
        <v>5</v>
      </c>
      <c r="N31" s="663">
        <f t="shared" si="1"/>
        <v>32</v>
      </c>
      <c r="O31" s="664">
        <f t="shared" si="2"/>
        <v>3.5555555555555554</v>
      </c>
      <c r="P31" s="665">
        <f t="shared" si="3"/>
        <v>0.34228259706920527</v>
      </c>
      <c r="Q31" s="647"/>
      <c r="R31" s="648"/>
      <c r="S31" s="1225" t="s">
        <v>492</v>
      </c>
      <c r="T31" s="1225"/>
      <c r="U31" s="1225"/>
      <c r="V31" s="1225"/>
      <c r="W31" s="1225"/>
      <c r="X31" s="1225"/>
      <c r="Y31" s="1225"/>
      <c r="Z31" s="1225"/>
      <c r="AA31" s="1225"/>
      <c r="AB31" s="1225"/>
      <c r="AC31" s="1225"/>
      <c r="AD31" s="1225"/>
      <c r="AE31" s="1225"/>
      <c r="AF31" s="677"/>
      <c r="AG31" s="678"/>
    </row>
    <row r="32" spans="1:40" ht="27.75" customHeight="1" thickBot="1">
      <c r="A32" s="654" t="s">
        <v>493</v>
      </c>
      <c r="B32" s="659"/>
      <c r="C32" s="660"/>
      <c r="D32" s="660"/>
      <c r="E32" s="660">
        <v>16</v>
      </c>
      <c r="F32" s="660">
        <v>15</v>
      </c>
      <c r="G32" s="640">
        <v>21</v>
      </c>
      <c r="H32" s="660">
        <v>15</v>
      </c>
      <c r="I32" s="660">
        <v>6</v>
      </c>
      <c r="J32" s="655">
        <v>7</v>
      </c>
      <c r="K32" s="661">
        <v>21</v>
      </c>
      <c r="L32" s="655">
        <v>13</v>
      </c>
      <c r="M32" s="662">
        <v>15</v>
      </c>
      <c r="N32" s="663">
        <f t="shared" si="1"/>
        <v>129</v>
      </c>
      <c r="O32" s="664">
        <f t="shared" si="2"/>
        <v>14.333333333333334</v>
      </c>
      <c r="P32" s="665">
        <f t="shared" si="3"/>
        <v>1.3798267194352338</v>
      </c>
      <c r="Q32" s="647"/>
      <c r="R32" s="648"/>
      <c r="S32" s="701" t="s">
        <v>494</v>
      </c>
      <c r="T32" s="702"/>
      <c r="U32" s="703"/>
      <c r="V32" s="703"/>
      <c r="W32" s="703">
        <v>194</v>
      </c>
      <c r="X32" s="703">
        <v>127</v>
      </c>
      <c r="Y32" s="703">
        <v>167</v>
      </c>
      <c r="Z32" s="703">
        <v>119</v>
      </c>
      <c r="AA32" s="703">
        <v>137</v>
      </c>
      <c r="AB32" s="704">
        <v>116</v>
      </c>
      <c r="AC32" s="704">
        <v>122</v>
      </c>
      <c r="AD32" s="704">
        <v>168</v>
      </c>
      <c r="AE32" s="705">
        <v>83</v>
      </c>
      <c r="AF32" s="706">
        <f>SUM(T32:AE32)</f>
        <v>1233</v>
      </c>
      <c r="AG32" s="707">
        <f>AVERAGE(T32:AE32)</f>
        <v>137</v>
      </c>
    </row>
    <row r="33" spans="1:33" ht="34.5" thickBot="1">
      <c r="A33" s="654" t="s">
        <v>495</v>
      </c>
      <c r="B33" s="659"/>
      <c r="C33" s="660"/>
      <c r="D33" s="660"/>
      <c r="E33" s="660">
        <v>5</v>
      </c>
      <c r="F33" s="660">
        <v>8</v>
      </c>
      <c r="G33" s="640">
        <v>2</v>
      </c>
      <c r="H33" s="660">
        <v>2</v>
      </c>
      <c r="I33" s="660">
        <v>4</v>
      </c>
      <c r="J33" s="655">
        <v>1</v>
      </c>
      <c r="K33" s="661">
        <v>2</v>
      </c>
      <c r="L33" s="655">
        <v>2</v>
      </c>
      <c r="M33" s="662">
        <v>0</v>
      </c>
      <c r="N33" s="663">
        <f t="shared" si="1"/>
        <v>26</v>
      </c>
      <c r="O33" s="664">
        <f t="shared" si="2"/>
        <v>2.8888888888888888</v>
      </c>
      <c r="P33" s="665">
        <f t="shared" si="3"/>
        <v>0.27810461011872928</v>
      </c>
      <c r="Q33" s="647"/>
      <c r="R33" s="648"/>
      <c r="S33" s="708" t="s">
        <v>496</v>
      </c>
      <c r="T33" s="709">
        <f t="shared" ref="T33:AE33" si="5">SUM(T34:T35)</f>
        <v>0</v>
      </c>
      <c r="U33" s="709">
        <f t="shared" si="5"/>
        <v>0</v>
      </c>
      <c r="V33" s="709">
        <f t="shared" si="5"/>
        <v>0</v>
      </c>
      <c r="W33" s="709">
        <f t="shared" si="5"/>
        <v>143</v>
      </c>
      <c r="X33" s="709">
        <f t="shared" si="5"/>
        <v>102</v>
      </c>
      <c r="Y33" s="709">
        <f t="shared" si="5"/>
        <v>126</v>
      </c>
      <c r="Z33" s="709">
        <f t="shared" si="5"/>
        <v>99</v>
      </c>
      <c r="AA33" s="709">
        <f t="shared" si="5"/>
        <v>109</v>
      </c>
      <c r="AB33" s="709">
        <f t="shared" si="5"/>
        <v>92</v>
      </c>
      <c r="AC33" s="709">
        <f t="shared" si="5"/>
        <v>105</v>
      </c>
      <c r="AD33" s="709">
        <f t="shared" si="5"/>
        <v>145</v>
      </c>
      <c r="AE33" s="709">
        <f t="shared" si="5"/>
        <v>65</v>
      </c>
      <c r="AF33" s="710">
        <f>SUM(T33:AE33)</f>
        <v>986</v>
      </c>
      <c r="AG33" s="711">
        <f>SUM(AG34:AG35)</f>
        <v>109.55555555555554</v>
      </c>
    </row>
    <row r="34" spans="1:33" ht="22.5">
      <c r="A34" s="654" t="s">
        <v>560</v>
      </c>
      <c r="B34" s="659"/>
      <c r="C34" s="660"/>
      <c r="D34" s="660"/>
      <c r="E34" s="660">
        <v>65</v>
      </c>
      <c r="F34" s="660">
        <v>60</v>
      </c>
      <c r="G34" s="640">
        <v>37</v>
      </c>
      <c r="H34" s="660">
        <v>45</v>
      </c>
      <c r="I34" s="660">
        <v>114</v>
      </c>
      <c r="J34" s="655">
        <v>42</v>
      </c>
      <c r="K34" s="661">
        <v>46</v>
      </c>
      <c r="L34" s="655">
        <v>27</v>
      </c>
      <c r="M34" s="662">
        <v>30</v>
      </c>
      <c r="N34" s="663">
        <f t="shared" si="1"/>
        <v>466</v>
      </c>
      <c r="O34" s="664">
        <f t="shared" si="2"/>
        <v>51.777777777777779</v>
      </c>
      <c r="P34" s="665">
        <f t="shared" si="3"/>
        <v>4.9844903198203019</v>
      </c>
      <c r="Q34" s="647"/>
      <c r="R34" s="648"/>
      <c r="S34" s="712" t="s">
        <v>497</v>
      </c>
      <c r="T34" s="713"/>
      <c r="U34" s="714"/>
      <c r="V34" s="715"/>
      <c r="W34" s="716">
        <v>75</v>
      </c>
      <c r="X34" s="717">
        <v>61</v>
      </c>
      <c r="Y34" s="718">
        <v>68</v>
      </c>
      <c r="Z34" s="719">
        <v>59</v>
      </c>
      <c r="AA34" s="714">
        <v>75</v>
      </c>
      <c r="AB34" s="714">
        <v>60</v>
      </c>
      <c r="AC34" s="714">
        <v>63</v>
      </c>
      <c r="AD34" s="714">
        <v>66</v>
      </c>
      <c r="AE34" s="717">
        <v>46</v>
      </c>
      <c r="AF34" s="720">
        <f>SUM(T34:AE34)</f>
        <v>573</v>
      </c>
      <c r="AG34" s="721">
        <f>AVERAGE(T34:AE34)</f>
        <v>63.666666666666664</v>
      </c>
    </row>
    <row r="35" spans="1:33" ht="23.25" thickBot="1">
      <c r="A35" s="654" t="s">
        <v>498</v>
      </c>
      <c r="B35" s="659"/>
      <c r="C35" s="660"/>
      <c r="D35" s="660"/>
      <c r="E35" s="660">
        <v>6</v>
      </c>
      <c r="F35" s="660">
        <v>1</v>
      </c>
      <c r="G35" s="640">
        <v>0</v>
      </c>
      <c r="H35" s="660">
        <v>0</v>
      </c>
      <c r="I35" s="660">
        <v>6</v>
      </c>
      <c r="J35" s="655">
        <v>4</v>
      </c>
      <c r="K35" s="661">
        <v>2</v>
      </c>
      <c r="L35" s="655">
        <v>2</v>
      </c>
      <c r="M35" s="662">
        <v>5</v>
      </c>
      <c r="N35" s="663">
        <f t="shared" si="1"/>
        <v>26</v>
      </c>
      <c r="O35" s="664">
        <f t="shared" si="2"/>
        <v>2.8888888888888888</v>
      </c>
      <c r="P35" s="665">
        <f t="shared" si="3"/>
        <v>0.27810461011872928</v>
      </c>
      <c r="Q35" s="647"/>
      <c r="R35" s="648"/>
      <c r="S35" s="722" t="s">
        <v>489</v>
      </c>
      <c r="T35" s="723"/>
      <c r="U35" s="724"/>
      <c r="V35" s="724"/>
      <c r="W35" s="725">
        <v>68</v>
      </c>
      <c r="X35" s="726">
        <v>41</v>
      </c>
      <c r="Y35" s="727">
        <v>58</v>
      </c>
      <c r="Z35" s="728">
        <v>40</v>
      </c>
      <c r="AA35" s="724">
        <v>34</v>
      </c>
      <c r="AB35" s="724">
        <v>32</v>
      </c>
      <c r="AC35" s="724">
        <v>42</v>
      </c>
      <c r="AD35" s="724">
        <v>79</v>
      </c>
      <c r="AE35" s="726">
        <v>19</v>
      </c>
      <c r="AF35" s="729">
        <f>SUM(T35:AE35)</f>
        <v>413</v>
      </c>
      <c r="AG35" s="730">
        <f>AVERAGE(T35:AE35)</f>
        <v>45.888888888888886</v>
      </c>
    </row>
    <row r="36" spans="1:33" ht="23.25" thickBot="1">
      <c r="A36" s="654" t="s">
        <v>499</v>
      </c>
      <c r="B36" s="659"/>
      <c r="C36" s="660"/>
      <c r="D36" s="660"/>
      <c r="E36" s="660">
        <v>16</v>
      </c>
      <c r="F36" s="660">
        <v>30</v>
      </c>
      <c r="G36" s="640">
        <v>33</v>
      </c>
      <c r="H36" s="660">
        <v>18</v>
      </c>
      <c r="I36" s="660">
        <v>22</v>
      </c>
      <c r="J36" s="655">
        <v>19</v>
      </c>
      <c r="K36" s="661">
        <v>22</v>
      </c>
      <c r="L36" s="655">
        <v>17</v>
      </c>
      <c r="M36" s="662">
        <v>20</v>
      </c>
      <c r="N36" s="663">
        <f t="shared" si="1"/>
        <v>197</v>
      </c>
      <c r="O36" s="664">
        <f t="shared" si="2"/>
        <v>21.888888888888889</v>
      </c>
      <c r="P36" s="665">
        <f t="shared" si="3"/>
        <v>2.1071772382072949</v>
      </c>
      <c r="Q36" s="236"/>
      <c r="R36" s="648"/>
      <c r="S36" s="698"/>
      <c r="T36" s="699"/>
      <c r="U36" s="699"/>
      <c r="V36" s="699"/>
      <c r="W36" s="699"/>
      <c r="X36" s="699"/>
      <c r="Y36" s="699"/>
      <c r="Z36" s="699"/>
      <c r="AA36" s="699"/>
      <c r="AB36" s="699"/>
      <c r="AC36" s="699"/>
      <c r="AD36" s="699"/>
      <c r="AE36" s="700"/>
      <c r="AF36" s="657"/>
      <c r="AG36" s="676"/>
    </row>
    <row r="37" spans="1:33" ht="23.25" thickBot="1">
      <c r="A37" s="654" t="s">
        <v>500</v>
      </c>
      <c r="B37" s="659"/>
      <c r="C37" s="660"/>
      <c r="D37" s="660"/>
      <c r="E37" s="660">
        <v>42</v>
      </c>
      <c r="F37" s="660">
        <v>42</v>
      </c>
      <c r="G37" s="640">
        <v>36</v>
      </c>
      <c r="H37" s="660">
        <v>22</v>
      </c>
      <c r="I37" s="660">
        <v>24</v>
      </c>
      <c r="J37" s="655">
        <v>29</v>
      </c>
      <c r="K37" s="661">
        <v>30</v>
      </c>
      <c r="L37" s="655">
        <v>24</v>
      </c>
      <c r="M37" s="662">
        <v>27</v>
      </c>
      <c r="N37" s="663">
        <f t="shared" si="1"/>
        <v>276</v>
      </c>
      <c r="O37" s="664">
        <f t="shared" si="2"/>
        <v>30.666666666666668</v>
      </c>
      <c r="P37" s="665">
        <f t="shared" si="3"/>
        <v>2.9521873997218955</v>
      </c>
      <c r="Q37" s="236"/>
      <c r="R37" s="648"/>
      <c r="S37" s="1226" t="s">
        <v>501</v>
      </c>
      <c r="T37" s="1226"/>
      <c r="U37" s="1226"/>
      <c r="V37" s="1226"/>
      <c r="W37" s="1226"/>
      <c r="X37" s="1226"/>
      <c r="Y37" s="1226"/>
      <c r="Z37" s="1226"/>
      <c r="AA37" s="1226"/>
      <c r="AB37" s="1226"/>
      <c r="AC37" s="1226"/>
      <c r="AD37" s="1226"/>
      <c r="AE37" s="1226"/>
      <c r="AF37" s="677"/>
      <c r="AG37" s="678"/>
    </row>
    <row r="38" spans="1:33" ht="23.25" thickBot="1">
      <c r="A38" s="654" t="s">
        <v>502</v>
      </c>
      <c r="B38" s="659"/>
      <c r="C38" s="660"/>
      <c r="D38" s="660"/>
      <c r="E38" s="660">
        <v>41</v>
      </c>
      <c r="F38" s="660">
        <v>19</v>
      </c>
      <c r="G38" s="640">
        <v>15</v>
      </c>
      <c r="H38" s="660">
        <v>19</v>
      </c>
      <c r="I38" s="660">
        <v>30</v>
      </c>
      <c r="J38" s="655">
        <v>53</v>
      </c>
      <c r="K38" s="661">
        <v>12</v>
      </c>
      <c r="L38" s="655">
        <v>13</v>
      </c>
      <c r="M38" s="662">
        <v>13</v>
      </c>
      <c r="N38" s="663">
        <f t="shared" si="1"/>
        <v>215</v>
      </c>
      <c r="O38" s="664">
        <f t="shared" si="2"/>
        <v>23.888888888888889</v>
      </c>
      <c r="P38" s="665">
        <f t="shared" si="3"/>
        <v>2.2997111990587227</v>
      </c>
      <c r="Q38" s="236"/>
      <c r="R38" s="648"/>
      <c r="S38" s="731" t="s">
        <v>494</v>
      </c>
      <c r="T38" s="732"/>
      <c r="U38" s="733"/>
      <c r="V38" s="733"/>
      <c r="W38" s="733">
        <v>141</v>
      </c>
      <c r="X38" s="733">
        <v>101</v>
      </c>
      <c r="Y38" s="733">
        <v>117</v>
      </c>
      <c r="Z38" s="733">
        <v>121</v>
      </c>
      <c r="AA38" s="733">
        <v>100</v>
      </c>
      <c r="AB38" s="733">
        <v>69</v>
      </c>
      <c r="AC38" s="733">
        <v>91</v>
      </c>
      <c r="AD38" s="733">
        <v>75</v>
      </c>
      <c r="AE38" s="734">
        <v>71</v>
      </c>
      <c r="AF38" s="735">
        <f>SUM(T38:AE38)</f>
        <v>886</v>
      </c>
      <c r="AG38" s="670">
        <f>AVERAGE(T38:AE38)</f>
        <v>98.444444444444443</v>
      </c>
    </row>
    <row r="39" spans="1:33" ht="29.25" thickBot="1">
      <c r="A39" s="654" t="s">
        <v>579</v>
      </c>
      <c r="B39" s="659"/>
      <c r="C39" s="660"/>
      <c r="D39" s="660"/>
      <c r="E39" s="660">
        <v>7</v>
      </c>
      <c r="F39" s="660">
        <v>2</v>
      </c>
      <c r="G39" s="640">
        <v>4</v>
      </c>
      <c r="H39" s="660">
        <v>7</v>
      </c>
      <c r="I39" s="660">
        <v>8</v>
      </c>
      <c r="J39" s="655">
        <v>6</v>
      </c>
      <c r="K39" s="661">
        <v>12</v>
      </c>
      <c r="L39" s="655">
        <v>6</v>
      </c>
      <c r="M39" s="662">
        <v>33</v>
      </c>
      <c r="N39" s="663">
        <f t="shared" si="1"/>
        <v>85</v>
      </c>
      <c r="O39" s="664">
        <f t="shared" si="2"/>
        <v>9.4444444444444446</v>
      </c>
      <c r="P39" s="665">
        <f t="shared" si="3"/>
        <v>0.90918814846507656</v>
      </c>
      <c r="Q39" s="236"/>
      <c r="R39" s="648"/>
      <c r="S39" s="736" t="s">
        <v>503</v>
      </c>
      <c r="T39" s="737">
        <f t="shared" ref="T39:AE39" si="6">SUM(T40:T41)</f>
        <v>0</v>
      </c>
      <c r="U39" s="737">
        <f t="shared" si="6"/>
        <v>0</v>
      </c>
      <c r="V39" s="737">
        <f t="shared" si="6"/>
        <v>0</v>
      </c>
      <c r="W39" s="737">
        <f t="shared" si="6"/>
        <v>78</v>
      </c>
      <c r="X39" s="737">
        <f t="shared" si="6"/>
        <v>81</v>
      </c>
      <c r="Y39" s="737">
        <f t="shared" si="6"/>
        <v>94</v>
      </c>
      <c r="Z39" s="737">
        <f t="shared" si="6"/>
        <v>98</v>
      </c>
      <c r="AA39" s="737">
        <f t="shared" si="6"/>
        <v>99</v>
      </c>
      <c r="AB39" s="737">
        <f t="shared" si="6"/>
        <v>57</v>
      </c>
      <c r="AC39" s="737">
        <f t="shared" si="6"/>
        <v>84</v>
      </c>
      <c r="AD39" s="737">
        <f t="shared" si="6"/>
        <v>67</v>
      </c>
      <c r="AE39" s="738">
        <f t="shared" si="6"/>
        <v>71</v>
      </c>
      <c r="AF39" s="682">
        <f>SUM(T39:AE39)</f>
        <v>729</v>
      </c>
      <c r="AG39" s="670">
        <f>SUM(AG40:AG41)</f>
        <v>81</v>
      </c>
    </row>
    <row r="40" spans="1:33" ht="22.5">
      <c r="A40" s="654" t="s">
        <v>504</v>
      </c>
      <c r="B40" s="659"/>
      <c r="C40" s="660"/>
      <c r="D40" s="660"/>
      <c r="E40" s="660">
        <v>1</v>
      </c>
      <c r="F40" s="660">
        <v>0</v>
      </c>
      <c r="G40" s="640">
        <v>0</v>
      </c>
      <c r="H40" s="660">
        <v>0</v>
      </c>
      <c r="I40" s="660">
        <v>3</v>
      </c>
      <c r="J40" s="655">
        <v>0</v>
      </c>
      <c r="K40" s="661">
        <v>0</v>
      </c>
      <c r="L40" s="655">
        <v>2</v>
      </c>
      <c r="M40" s="662">
        <v>2</v>
      </c>
      <c r="N40" s="663">
        <f t="shared" si="1"/>
        <v>8</v>
      </c>
      <c r="O40" s="664">
        <f t="shared" si="2"/>
        <v>0.88888888888888884</v>
      </c>
      <c r="P40" s="665">
        <f t="shared" si="3"/>
        <v>8.5570649267301319E-2</v>
      </c>
      <c r="Q40" s="647"/>
      <c r="R40" s="648"/>
      <c r="S40" s="739" t="s">
        <v>497</v>
      </c>
      <c r="T40" s="740"/>
      <c r="U40" s="741"/>
      <c r="V40" s="742"/>
      <c r="W40" s="741">
        <v>35</v>
      </c>
      <c r="X40" s="742">
        <v>33</v>
      </c>
      <c r="Y40" s="742">
        <v>36</v>
      </c>
      <c r="Z40" s="741">
        <v>62</v>
      </c>
      <c r="AA40" s="741">
        <v>49</v>
      </c>
      <c r="AB40" s="741">
        <v>29</v>
      </c>
      <c r="AC40" s="741">
        <v>44</v>
      </c>
      <c r="AD40" s="741">
        <v>18</v>
      </c>
      <c r="AE40" s="743">
        <v>43</v>
      </c>
      <c r="AF40" s="744">
        <f>SUM(T40:AE40)</f>
        <v>349</v>
      </c>
      <c r="AG40" s="745">
        <f>AVERAGE(T40:AE40)</f>
        <v>38.777777777777779</v>
      </c>
    </row>
    <row r="41" spans="1:33" ht="23.25" thickBot="1">
      <c r="A41" s="654" t="s">
        <v>505</v>
      </c>
      <c r="B41" s="659"/>
      <c r="C41" s="660"/>
      <c r="D41" s="660"/>
      <c r="E41" s="660">
        <v>55</v>
      </c>
      <c r="F41" s="660">
        <v>63</v>
      </c>
      <c r="G41" s="640">
        <v>64</v>
      </c>
      <c r="H41" s="660">
        <v>46</v>
      </c>
      <c r="I41" s="660">
        <v>39</v>
      </c>
      <c r="J41" s="655">
        <v>41</v>
      </c>
      <c r="K41" s="661">
        <v>79</v>
      </c>
      <c r="L41" s="655">
        <v>58</v>
      </c>
      <c r="M41" s="662">
        <v>73</v>
      </c>
      <c r="N41" s="663">
        <f t="shared" si="1"/>
        <v>518</v>
      </c>
      <c r="O41" s="664">
        <f t="shared" si="2"/>
        <v>57.555555555555557</v>
      </c>
      <c r="P41" s="665">
        <f t="shared" si="3"/>
        <v>5.5406995400577603</v>
      </c>
      <c r="Q41" s="236"/>
      <c r="R41" s="648"/>
      <c r="S41" s="746" t="s">
        <v>489</v>
      </c>
      <c r="T41" s="747"/>
      <c r="U41" s="742"/>
      <c r="V41" s="748"/>
      <c r="W41" s="742">
        <v>43</v>
      </c>
      <c r="X41" s="748">
        <v>48</v>
      </c>
      <c r="Y41" s="748">
        <v>58</v>
      </c>
      <c r="Z41" s="742">
        <v>36</v>
      </c>
      <c r="AA41" s="742">
        <v>50</v>
      </c>
      <c r="AB41" s="742">
        <v>28</v>
      </c>
      <c r="AC41" s="742">
        <v>40</v>
      </c>
      <c r="AD41" s="742">
        <v>49</v>
      </c>
      <c r="AE41" s="749">
        <v>28</v>
      </c>
      <c r="AF41" s="750">
        <f>SUM(T41:AE41)</f>
        <v>380</v>
      </c>
      <c r="AG41" s="751">
        <f>AVERAGE(T41:AE41)</f>
        <v>42.222222222222221</v>
      </c>
    </row>
    <row r="42" spans="1:33" ht="15.75" thickBot="1">
      <c r="A42" s="654" t="s">
        <v>506</v>
      </c>
      <c r="B42" s="659"/>
      <c r="C42" s="660"/>
      <c r="D42" s="660"/>
      <c r="E42" s="660">
        <v>0</v>
      </c>
      <c r="F42" s="660">
        <v>0</v>
      </c>
      <c r="G42" s="640">
        <v>0</v>
      </c>
      <c r="H42" s="660">
        <v>0</v>
      </c>
      <c r="I42" s="660">
        <v>0</v>
      </c>
      <c r="J42" s="655">
        <v>0</v>
      </c>
      <c r="K42" s="661">
        <v>0</v>
      </c>
      <c r="L42" s="655">
        <v>0</v>
      </c>
      <c r="M42" s="662">
        <v>0</v>
      </c>
      <c r="N42" s="663">
        <f t="shared" si="1"/>
        <v>0</v>
      </c>
      <c r="O42" s="664">
        <f t="shared" si="2"/>
        <v>0</v>
      </c>
      <c r="P42" s="665">
        <f t="shared" si="3"/>
        <v>0</v>
      </c>
      <c r="Q42" s="236"/>
      <c r="R42" s="648"/>
      <c r="S42" s="752" t="s">
        <v>474</v>
      </c>
      <c r="T42" s="732"/>
      <c r="U42" s="733"/>
      <c r="V42" s="733"/>
      <c r="W42" s="733">
        <v>94</v>
      </c>
      <c r="X42" s="733">
        <v>66</v>
      </c>
      <c r="Y42" s="733">
        <v>69</v>
      </c>
      <c r="Z42" s="733">
        <v>92</v>
      </c>
      <c r="AA42" s="733">
        <v>44</v>
      </c>
      <c r="AB42" s="733">
        <v>45</v>
      </c>
      <c r="AC42" s="733">
        <v>57</v>
      </c>
      <c r="AD42" s="733">
        <v>26</v>
      </c>
      <c r="AE42" s="734">
        <v>50</v>
      </c>
      <c r="AF42" s="735">
        <f>SUM(T42:AE42)</f>
        <v>543</v>
      </c>
      <c r="AG42" s="753">
        <f>AVERAGE(T42:AE42)</f>
        <v>60.333333333333336</v>
      </c>
    </row>
    <row r="43" spans="1:33" ht="23.25" thickBot="1">
      <c r="A43" s="654" t="s">
        <v>507</v>
      </c>
      <c r="B43" s="659"/>
      <c r="C43" s="660"/>
      <c r="D43" s="660"/>
      <c r="E43" s="660">
        <v>12</v>
      </c>
      <c r="F43" s="660">
        <v>8</v>
      </c>
      <c r="G43" s="640">
        <v>5</v>
      </c>
      <c r="H43" s="660">
        <v>19</v>
      </c>
      <c r="I43" s="660">
        <v>2</v>
      </c>
      <c r="J43" s="655">
        <v>7</v>
      </c>
      <c r="K43" s="661">
        <v>9</v>
      </c>
      <c r="L43" s="655">
        <v>8</v>
      </c>
      <c r="M43" s="662">
        <v>12</v>
      </c>
      <c r="N43" s="663">
        <f t="shared" si="1"/>
        <v>82</v>
      </c>
      <c r="O43" s="664">
        <f t="shared" si="2"/>
        <v>9.1111111111111107</v>
      </c>
      <c r="P43" s="665">
        <f t="shared" si="3"/>
        <v>0.87709915498983848</v>
      </c>
      <c r="Q43" s="236"/>
      <c r="R43" s="648"/>
      <c r="S43" s="754"/>
      <c r="T43" s="755"/>
      <c r="U43" s="755"/>
      <c r="V43" s="755"/>
      <c r="W43" s="755"/>
      <c r="X43" s="755"/>
      <c r="Y43" s="755"/>
      <c r="Z43" s="755"/>
      <c r="AA43" s="755"/>
      <c r="AB43" s="755"/>
      <c r="AC43" s="755"/>
      <c r="AD43" s="755"/>
      <c r="AE43" s="756"/>
      <c r="AF43" s="677"/>
      <c r="AG43" s="658"/>
    </row>
    <row r="44" spans="1:33" ht="23.25" thickBot="1">
      <c r="A44" s="654" t="s">
        <v>508</v>
      </c>
      <c r="B44" s="659"/>
      <c r="C44" s="660"/>
      <c r="D44" s="660"/>
      <c r="E44" s="660">
        <v>45</v>
      </c>
      <c r="F44" s="660">
        <v>35</v>
      </c>
      <c r="G44" s="640">
        <v>34</v>
      </c>
      <c r="H44" s="660">
        <v>28</v>
      </c>
      <c r="I44" s="660">
        <v>29</v>
      </c>
      <c r="J44" s="655">
        <v>50</v>
      </c>
      <c r="K44" s="661">
        <v>25</v>
      </c>
      <c r="L44" s="655">
        <v>36</v>
      </c>
      <c r="M44" s="662">
        <v>34</v>
      </c>
      <c r="N44" s="663">
        <f t="shared" si="1"/>
        <v>316</v>
      </c>
      <c r="O44" s="664">
        <f t="shared" si="2"/>
        <v>35.111111111111114</v>
      </c>
      <c r="P44" s="665">
        <f t="shared" si="3"/>
        <v>3.380040646058402</v>
      </c>
      <c r="Q44" s="236"/>
      <c r="R44" s="648"/>
      <c r="S44" s="1220" t="s">
        <v>510</v>
      </c>
      <c r="T44" s="1220"/>
      <c r="U44" s="1220"/>
      <c r="V44" s="1220"/>
      <c r="W44" s="1220"/>
      <c r="X44" s="1220"/>
      <c r="Y44" s="1220"/>
      <c r="Z44" s="1220"/>
      <c r="AA44" s="1220"/>
      <c r="AB44" s="1220"/>
      <c r="AC44" s="1220"/>
      <c r="AD44" s="1220"/>
      <c r="AE44" s="1220"/>
      <c r="AF44" s="757"/>
      <c r="AG44" s="758"/>
    </row>
    <row r="45" spans="1:33" ht="34.5" thickBot="1">
      <c r="A45" s="654" t="s">
        <v>509</v>
      </c>
      <c r="B45" s="659"/>
      <c r="C45" s="660"/>
      <c r="D45" s="660"/>
      <c r="E45" s="660">
        <v>47</v>
      </c>
      <c r="F45" s="660">
        <v>21</v>
      </c>
      <c r="G45" s="640">
        <v>38</v>
      </c>
      <c r="H45" s="660">
        <v>34</v>
      </c>
      <c r="I45" s="660">
        <v>15</v>
      </c>
      <c r="J45" s="655">
        <v>11</v>
      </c>
      <c r="K45" s="661">
        <v>27</v>
      </c>
      <c r="L45" s="655">
        <v>16</v>
      </c>
      <c r="M45" s="662">
        <v>34</v>
      </c>
      <c r="N45" s="663">
        <f t="shared" si="1"/>
        <v>243</v>
      </c>
      <c r="O45" s="664">
        <f t="shared" si="2"/>
        <v>27</v>
      </c>
      <c r="P45" s="665">
        <f t="shared" si="3"/>
        <v>2.5992084714942774</v>
      </c>
      <c r="Q45" s="236"/>
      <c r="R45" s="648"/>
      <c r="S45" s="759" t="s">
        <v>494</v>
      </c>
      <c r="T45" s="760"/>
      <c r="U45" s="761"/>
      <c r="V45" s="761"/>
      <c r="W45" s="761">
        <v>29</v>
      </c>
      <c r="X45" s="761">
        <v>41</v>
      </c>
      <c r="Y45" s="761">
        <v>42</v>
      </c>
      <c r="Z45" s="761">
        <v>33</v>
      </c>
      <c r="AA45" s="761">
        <v>41</v>
      </c>
      <c r="AB45" s="761">
        <v>20</v>
      </c>
      <c r="AC45" s="761">
        <v>30</v>
      </c>
      <c r="AD45" s="761">
        <v>17</v>
      </c>
      <c r="AE45" s="762">
        <v>25</v>
      </c>
      <c r="AF45" s="763">
        <f>SUM(T45:AE45)</f>
        <v>278</v>
      </c>
      <c r="AG45" s="753">
        <f>AVERAGE(T45:AE45)</f>
        <v>30.888888888888889</v>
      </c>
    </row>
    <row r="46" spans="1:33" ht="29.25" thickBot="1">
      <c r="A46" s="654" t="s">
        <v>511</v>
      </c>
      <c r="B46" s="659"/>
      <c r="C46" s="660"/>
      <c r="D46" s="660"/>
      <c r="E46" s="660">
        <v>32</v>
      </c>
      <c r="F46" s="660">
        <v>21</v>
      </c>
      <c r="G46" s="640">
        <v>47</v>
      </c>
      <c r="H46" s="660">
        <v>29</v>
      </c>
      <c r="I46" s="660">
        <v>31</v>
      </c>
      <c r="J46" s="655">
        <v>13</v>
      </c>
      <c r="K46" s="661">
        <v>36</v>
      </c>
      <c r="L46" s="655">
        <v>29</v>
      </c>
      <c r="M46" s="662">
        <v>10</v>
      </c>
      <c r="N46" s="663">
        <f t="shared" si="1"/>
        <v>248</v>
      </c>
      <c r="O46" s="664">
        <f t="shared" si="2"/>
        <v>27.555555555555557</v>
      </c>
      <c r="P46" s="665">
        <f t="shared" si="3"/>
        <v>2.6526901272863408</v>
      </c>
      <c r="Q46" s="236"/>
      <c r="R46" s="648"/>
      <c r="S46" s="764" t="s">
        <v>513</v>
      </c>
      <c r="T46" s="765">
        <f t="shared" ref="T46:Z46" si="7">SUM(T47:T48)</f>
        <v>0</v>
      </c>
      <c r="U46" s="765">
        <f t="shared" si="7"/>
        <v>0</v>
      </c>
      <c r="V46" s="765">
        <f t="shared" si="7"/>
        <v>0</v>
      </c>
      <c r="W46" s="765">
        <f t="shared" si="7"/>
        <v>39</v>
      </c>
      <c r="X46" s="765">
        <f t="shared" si="7"/>
        <v>32</v>
      </c>
      <c r="Y46" s="765">
        <f t="shared" si="7"/>
        <v>30</v>
      </c>
      <c r="Z46" s="765">
        <f t="shared" si="7"/>
        <v>15</v>
      </c>
      <c r="AA46" s="765">
        <f>SUM(AA47:AA48)</f>
        <v>30</v>
      </c>
      <c r="AB46" s="765">
        <f>SUM(AB47:AB48)</f>
        <v>25</v>
      </c>
      <c r="AC46" s="765">
        <f>SUM(AC47:AC48)</f>
        <v>15</v>
      </c>
      <c r="AD46" s="765">
        <f>SUM(AD47:AD48)</f>
        <v>9</v>
      </c>
      <c r="AE46" s="766">
        <f>SUM(AE47:AE48)</f>
        <v>11</v>
      </c>
      <c r="AF46" s="682">
        <f>SUM(T46:AE46)</f>
        <v>206</v>
      </c>
      <c r="AG46" s="670">
        <f>SUM(AG47:AG48)</f>
        <v>22.888888888888886</v>
      </c>
    </row>
    <row r="47" spans="1:33" ht="33.75">
      <c r="A47" s="654" t="s">
        <v>512</v>
      </c>
      <c r="B47" s="659"/>
      <c r="C47" s="660"/>
      <c r="D47" s="660"/>
      <c r="E47" s="660">
        <v>16</v>
      </c>
      <c r="F47" s="660">
        <v>8</v>
      </c>
      <c r="G47" s="640">
        <v>4</v>
      </c>
      <c r="H47" s="660">
        <v>5</v>
      </c>
      <c r="I47" s="660">
        <v>13</v>
      </c>
      <c r="J47" s="655">
        <v>6</v>
      </c>
      <c r="K47" s="661">
        <v>16</v>
      </c>
      <c r="L47" s="655">
        <v>7</v>
      </c>
      <c r="M47" s="662">
        <v>10</v>
      </c>
      <c r="N47" s="663">
        <f t="shared" si="1"/>
        <v>85</v>
      </c>
      <c r="O47" s="664">
        <f t="shared" si="2"/>
        <v>9.4444444444444446</v>
      </c>
      <c r="P47" s="665">
        <f t="shared" si="3"/>
        <v>0.90918814846507656</v>
      </c>
      <c r="Q47" s="236"/>
      <c r="R47" s="648"/>
      <c r="S47" s="767" t="s">
        <v>497</v>
      </c>
      <c r="T47" s="768"/>
      <c r="U47" s="769"/>
      <c r="V47" s="769"/>
      <c r="W47" s="769">
        <v>18</v>
      </c>
      <c r="X47" s="769">
        <v>12</v>
      </c>
      <c r="Y47" s="770">
        <v>13</v>
      </c>
      <c r="Z47" s="769">
        <v>6</v>
      </c>
      <c r="AA47" s="769">
        <v>17</v>
      </c>
      <c r="AB47" s="769">
        <v>15</v>
      </c>
      <c r="AC47" s="769">
        <v>5</v>
      </c>
      <c r="AD47" s="769">
        <v>6</v>
      </c>
      <c r="AE47" s="771">
        <v>4</v>
      </c>
      <c r="AF47" s="744">
        <f>SUM(T47:AE47)</f>
        <v>96</v>
      </c>
      <c r="AG47" s="745">
        <f>AVERAGE(T47:AE47)</f>
        <v>10.666666666666666</v>
      </c>
    </row>
    <row r="48" spans="1:33" ht="34.5" thickBot="1">
      <c r="A48" s="654" t="s">
        <v>514</v>
      </c>
      <c r="B48" s="659"/>
      <c r="C48" s="660"/>
      <c r="D48" s="660"/>
      <c r="E48" s="660">
        <v>50</v>
      </c>
      <c r="F48" s="660">
        <v>26</v>
      </c>
      <c r="G48" s="640">
        <v>20</v>
      </c>
      <c r="H48" s="660">
        <v>39</v>
      </c>
      <c r="I48" s="660">
        <v>58</v>
      </c>
      <c r="J48" s="655">
        <v>54</v>
      </c>
      <c r="K48" s="661">
        <v>14</v>
      </c>
      <c r="L48" s="655">
        <v>9</v>
      </c>
      <c r="M48" s="662">
        <v>4</v>
      </c>
      <c r="N48" s="663">
        <f t="shared" si="1"/>
        <v>274</v>
      </c>
      <c r="O48" s="664">
        <f t="shared" si="2"/>
        <v>30.444444444444443</v>
      </c>
      <c r="P48" s="665">
        <f t="shared" si="3"/>
        <v>2.93079473740507</v>
      </c>
      <c r="Q48" s="236"/>
      <c r="R48" s="648"/>
      <c r="S48" s="772" t="s">
        <v>489</v>
      </c>
      <c r="T48" s="773"/>
      <c r="U48" s="774"/>
      <c r="V48" s="774"/>
      <c r="W48" s="774">
        <v>21</v>
      </c>
      <c r="X48" s="774">
        <v>20</v>
      </c>
      <c r="Y48" s="775">
        <v>17</v>
      </c>
      <c r="Z48" s="774">
        <v>9</v>
      </c>
      <c r="AA48" s="774">
        <v>13</v>
      </c>
      <c r="AB48" s="774">
        <v>10</v>
      </c>
      <c r="AC48" s="774">
        <v>10</v>
      </c>
      <c r="AD48" s="774">
        <v>3</v>
      </c>
      <c r="AE48" s="776">
        <v>7</v>
      </c>
      <c r="AF48" s="750">
        <f>SUM(T48:AE48)</f>
        <v>110</v>
      </c>
      <c r="AG48" s="751">
        <f>AVERAGE(T48:AE48)</f>
        <v>12.222222222222221</v>
      </c>
    </row>
    <row r="49" spans="1:38" ht="22.5">
      <c r="A49" s="654" t="s">
        <v>515</v>
      </c>
      <c r="B49" s="659"/>
      <c r="C49" s="660"/>
      <c r="D49" s="660"/>
      <c r="E49" s="660">
        <v>59</v>
      </c>
      <c r="F49" s="660">
        <v>72</v>
      </c>
      <c r="G49" s="640">
        <v>46</v>
      </c>
      <c r="H49" s="660">
        <v>53</v>
      </c>
      <c r="I49" s="660">
        <v>82</v>
      </c>
      <c r="J49" s="655">
        <v>49</v>
      </c>
      <c r="K49" s="661">
        <v>70</v>
      </c>
      <c r="L49" s="655">
        <v>58</v>
      </c>
      <c r="M49" s="662">
        <v>59</v>
      </c>
      <c r="N49" s="663">
        <f t="shared" si="1"/>
        <v>548</v>
      </c>
      <c r="O49" s="664">
        <f t="shared" si="2"/>
        <v>60.888888888888886</v>
      </c>
      <c r="P49" s="665">
        <f t="shared" si="3"/>
        <v>5.86158947481014</v>
      </c>
      <c r="Q49" s="236"/>
      <c r="R49" s="648"/>
    </row>
    <row r="50" spans="1:38" ht="22.5">
      <c r="A50" s="654" t="s">
        <v>516</v>
      </c>
      <c r="B50" s="659"/>
      <c r="C50" s="660"/>
      <c r="D50" s="660"/>
      <c r="E50" s="660">
        <v>8</v>
      </c>
      <c r="F50" s="660">
        <v>12</v>
      </c>
      <c r="G50" s="640">
        <v>5</v>
      </c>
      <c r="H50" s="660">
        <v>10</v>
      </c>
      <c r="I50" s="660">
        <v>7</v>
      </c>
      <c r="J50" s="655">
        <v>6</v>
      </c>
      <c r="K50" s="661">
        <v>8</v>
      </c>
      <c r="L50" s="655">
        <v>14</v>
      </c>
      <c r="M50" s="662">
        <v>8</v>
      </c>
      <c r="N50" s="663">
        <f t="shared" si="1"/>
        <v>78</v>
      </c>
      <c r="O50" s="664">
        <f t="shared" si="2"/>
        <v>8.6666666666666661</v>
      </c>
      <c r="P50" s="665">
        <f t="shared" si="3"/>
        <v>0.83431383035618789</v>
      </c>
      <c r="Q50" s="236"/>
      <c r="R50" s="648"/>
    </row>
    <row r="51" spans="1:38" ht="22.5">
      <c r="A51" s="654" t="s">
        <v>517</v>
      </c>
      <c r="B51" s="659"/>
      <c r="C51" s="660"/>
      <c r="D51" s="660"/>
      <c r="E51" s="660">
        <v>0</v>
      </c>
      <c r="F51" s="660">
        <v>3</v>
      </c>
      <c r="G51" s="640">
        <v>1</v>
      </c>
      <c r="H51" s="660">
        <v>2</v>
      </c>
      <c r="I51" s="660">
        <v>1</v>
      </c>
      <c r="J51" s="655">
        <v>0</v>
      </c>
      <c r="K51" s="661">
        <v>1</v>
      </c>
      <c r="L51" s="655">
        <v>1</v>
      </c>
      <c r="M51" s="662">
        <v>3</v>
      </c>
      <c r="N51" s="663">
        <f t="shared" si="1"/>
        <v>12</v>
      </c>
      <c r="O51" s="664">
        <f t="shared" si="2"/>
        <v>1.3333333333333333</v>
      </c>
      <c r="P51" s="665">
        <f t="shared" si="3"/>
        <v>0.12835597390095196</v>
      </c>
      <c r="Q51" s="236"/>
      <c r="R51" s="648"/>
      <c r="S51" s="648"/>
    </row>
    <row r="52" spans="1:38" ht="22.5">
      <c r="A52" s="654" t="s">
        <v>518</v>
      </c>
      <c r="B52" s="659"/>
      <c r="C52" s="660"/>
      <c r="D52" s="660"/>
      <c r="E52" s="660">
        <v>3</v>
      </c>
      <c r="F52" s="660">
        <v>4</v>
      </c>
      <c r="G52" s="640">
        <v>3</v>
      </c>
      <c r="H52" s="660">
        <v>3</v>
      </c>
      <c r="I52" s="660">
        <v>4</v>
      </c>
      <c r="J52" s="655">
        <v>2</v>
      </c>
      <c r="K52" s="661">
        <v>0</v>
      </c>
      <c r="L52" s="655">
        <v>7</v>
      </c>
      <c r="M52" s="662">
        <v>2</v>
      </c>
      <c r="N52" s="663">
        <f t="shared" si="1"/>
        <v>28</v>
      </c>
      <c r="O52" s="664">
        <f t="shared" si="2"/>
        <v>3.1111111111111112</v>
      </c>
      <c r="P52" s="665">
        <f t="shared" si="3"/>
        <v>0.29949727243555457</v>
      </c>
      <c r="Q52" s="647"/>
      <c r="R52" s="648"/>
      <c r="S52" s="648"/>
      <c r="AH52" s="209"/>
    </row>
    <row r="53" spans="1:38" ht="22.5">
      <c r="A53" s="697" t="s">
        <v>519</v>
      </c>
      <c r="B53" s="659"/>
      <c r="C53" s="660"/>
      <c r="D53" s="660"/>
      <c r="E53" s="660">
        <v>2</v>
      </c>
      <c r="F53" s="660">
        <v>0</v>
      </c>
      <c r="G53" s="640">
        <v>0</v>
      </c>
      <c r="H53" s="660">
        <v>1</v>
      </c>
      <c r="I53" s="660">
        <v>0</v>
      </c>
      <c r="J53" s="655">
        <v>0</v>
      </c>
      <c r="K53" s="661">
        <v>0</v>
      </c>
      <c r="L53" s="655">
        <v>0</v>
      </c>
      <c r="M53" s="662">
        <v>2</v>
      </c>
      <c r="N53" s="663">
        <f t="shared" si="1"/>
        <v>5</v>
      </c>
      <c r="O53" s="664">
        <f t="shared" si="2"/>
        <v>0.55555555555555558</v>
      </c>
      <c r="P53" s="665">
        <f t="shared" si="3"/>
        <v>5.3481655792063321E-2</v>
      </c>
      <c r="Q53" s="236"/>
      <c r="R53" s="648"/>
      <c r="S53" s="648"/>
    </row>
    <row r="54" spans="1:38" ht="22.5">
      <c r="A54" s="654" t="s">
        <v>566</v>
      </c>
      <c r="B54" s="659"/>
      <c r="C54" s="660"/>
      <c r="D54" s="660"/>
      <c r="E54" s="660">
        <v>214</v>
      </c>
      <c r="F54" s="660">
        <v>102</v>
      </c>
      <c r="G54" s="640">
        <v>118</v>
      </c>
      <c r="H54" s="660">
        <v>141</v>
      </c>
      <c r="I54" s="660">
        <v>126</v>
      </c>
      <c r="J54" s="655">
        <v>79</v>
      </c>
      <c r="K54" s="661">
        <v>85</v>
      </c>
      <c r="L54" s="655">
        <v>74</v>
      </c>
      <c r="M54" s="662">
        <v>151</v>
      </c>
      <c r="N54" s="663">
        <f t="shared" ref="N54:N85" si="8">SUM(B54:M54)</f>
        <v>1090</v>
      </c>
      <c r="O54" s="664">
        <f t="shared" ref="O54:O85" si="9">AVERAGE(B54:M54)</f>
        <v>121.11111111111111</v>
      </c>
      <c r="P54" s="665">
        <f t="shared" si="3"/>
        <v>11.659000962669804</v>
      </c>
      <c r="Q54" s="236"/>
      <c r="R54" s="648"/>
      <c r="S54" s="648"/>
    </row>
    <row r="55" spans="1:38" ht="22.5">
      <c r="A55" s="654" t="s">
        <v>520</v>
      </c>
      <c r="B55" s="659"/>
      <c r="C55" s="660"/>
      <c r="D55" s="660"/>
      <c r="E55" s="660">
        <v>41</v>
      </c>
      <c r="F55" s="660">
        <v>39</v>
      </c>
      <c r="G55" s="640">
        <v>28</v>
      </c>
      <c r="H55" s="660">
        <v>21</v>
      </c>
      <c r="I55" s="660">
        <v>19</v>
      </c>
      <c r="J55" s="655">
        <v>20</v>
      </c>
      <c r="K55" s="661">
        <v>35</v>
      </c>
      <c r="L55" s="655">
        <v>20</v>
      </c>
      <c r="M55" s="662">
        <v>21</v>
      </c>
      <c r="N55" s="663">
        <f t="shared" si="8"/>
        <v>244</v>
      </c>
      <c r="O55" s="664">
        <f t="shared" si="9"/>
        <v>27.111111111111111</v>
      </c>
      <c r="P55" s="665">
        <f t="shared" si="3"/>
        <v>2.6099048026526903</v>
      </c>
      <c r="Q55" s="236"/>
      <c r="R55" s="648"/>
      <c r="S55" s="648"/>
    </row>
    <row r="56" spans="1:38" ht="22.5">
      <c r="A56" s="654" t="s">
        <v>521</v>
      </c>
      <c r="B56" s="659"/>
      <c r="C56" s="660"/>
      <c r="D56" s="660"/>
      <c r="E56" s="660">
        <v>29</v>
      </c>
      <c r="F56" s="660">
        <v>63</v>
      </c>
      <c r="G56" s="640">
        <v>48</v>
      </c>
      <c r="H56" s="660">
        <v>30</v>
      </c>
      <c r="I56" s="660">
        <v>31</v>
      </c>
      <c r="J56" s="655">
        <v>47</v>
      </c>
      <c r="K56" s="661">
        <v>43</v>
      </c>
      <c r="L56" s="655">
        <v>28</v>
      </c>
      <c r="M56" s="662">
        <v>40</v>
      </c>
      <c r="N56" s="663">
        <f t="shared" si="8"/>
        <v>359</v>
      </c>
      <c r="O56" s="664">
        <f t="shared" si="9"/>
        <v>39.888888888888886</v>
      </c>
      <c r="P56" s="665">
        <f t="shared" ref="P56:P87" si="10">(N56/$N$102)*100</f>
        <v>3.839982885870147</v>
      </c>
      <c r="Q56" s="647"/>
      <c r="R56" s="648"/>
      <c r="S56" s="648"/>
    </row>
    <row r="57" spans="1:38" ht="33.75">
      <c r="A57" s="654" t="s">
        <v>522</v>
      </c>
      <c r="B57" s="659"/>
      <c r="C57" s="660"/>
      <c r="D57" s="660"/>
      <c r="E57" s="660">
        <v>10</v>
      </c>
      <c r="F57" s="660">
        <v>20</v>
      </c>
      <c r="G57" s="640">
        <v>13</v>
      </c>
      <c r="H57" s="660">
        <v>8</v>
      </c>
      <c r="I57" s="660">
        <v>6</v>
      </c>
      <c r="J57" s="655">
        <v>12</v>
      </c>
      <c r="K57" s="661">
        <v>16</v>
      </c>
      <c r="L57" s="655">
        <v>12</v>
      </c>
      <c r="M57" s="662">
        <v>14</v>
      </c>
      <c r="N57" s="663">
        <f t="shared" si="8"/>
        <v>111</v>
      </c>
      <c r="O57" s="664">
        <f t="shared" si="9"/>
        <v>12.333333333333334</v>
      </c>
      <c r="P57" s="665">
        <f t="shared" si="10"/>
        <v>1.1872927585838058</v>
      </c>
      <c r="Q57" s="647"/>
      <c r="R57" s="648"/>
      <c r="S57" s="648"/>
    </row>
    <row r="58" spans="1:38" ht="22.5">
      <c r="A58" s="697" t="s">
        <v>523</v>
      </c>
      <c r="B58" s="659"/>
      <c r="C58" s="660"/>
      <c r="D58" s="660"/>
      <c r="E58" s="660">
        <v>2</v>
      </c>
      <c r="F58" s="660">
        <v>2</v>
      </c>
      <c r="G58" s="640">
        <v>6</v>
      </c>
      <c r="H58" s="660">
        <v>1</v>
      </c>
      <c r="I58" s="660">
        <v>1</v>
      </c>
      <c r="J58" s="655">
        <v>6</v>
      </c>
      <c r="K58" s="661">
        <v>2</v>
      </c>
      <c r="L58" s="655">
        <v>2</v>
      </c>
      <c r="M58" s="662">
        <v>4</v>
      </c>
      <c r="N58" s="663">
        <f t="shared" si="8"/>
        <v>26</v>
      </c>
      <c r="O58" s="664">
        <f t="shared" si="9"/>
        <v>2.8888888888888888</v>
      </c>
      <c r="P58" s="665">
        <f t="shared" si="10"/>
        <v>0.27810461011872928</v>
      </c>
      <c r="Q58" s="647"/>
      <c r="R58" s="648"/>
      <c r="S58" s="648"/>
    </row>
    <row r="59" spans="1:38" ht="22.5">
      <c r="A59" s="654" t="s">
        <v>524</v>
      </c>
      <c r="B59" s="659"/>
      <c r="C59" s="660"/>
      <c r="D59" s="660"/>
      <c r="E59" s="660">
        <v>52</v>
      </c>
      <c r="F59" s="660">
        <v>60</v>
      </c>
      <c r="G59" s="640">
        <v>55</v>
      </c>
      <c r="H59" s="660">
        <v>44</v>
      </c>
      <c r="I59" s="660">
        <v>30</v>
      </c>
      <c r="J59" s="655">
        <v>57</v>
      </c>
      <c r="K59" s="661">
        <v>42</v>
      </c>
      <c r="L59" s="655">
        <v>37</v>
      </c>
      <c r="M59" s="662">
        <v>42</v>
      </c>
      <c r="N59" s="663">
        <f t="shared" si="8"/>
        <v>419</v>
      </c>
      <c r="O59" s="664">
        <f t="shared" si="9"/>
        <v>46.555555555555557</v>
      </c>
      <c r="P59" s="665">
        <f t="shared" si="10"/>
        <v>4.4817627553749064</v>
      </c>
      <c r="Q59" s="647"/>
      <c r="R59" s="648"/>
      <c r="S59" s="648"/>
    </row>
    <row r="60" spans="1:38" ht="22.5">
      <c r="A60" s="654" t="s">
        <v>525</v>
      </c>
      <c r="B60" s="659"/>
      <c r="C60" s="660"/>
      <c r="D60" s="660"/>
      <c r="E60" s="660">
        <v>3</v>
      </c>
      <c r="F60" s="660">
        <v>1</v>
      </c>
      <c r="G60" s="640">
        <v>2</v>
      </c>
      <c r="H60" s="660">
        <v>3</v>
      </c>
      <c r="I60" s="660">
        <v>5</v>
      </c>
      <c r="J60" s="655">
        <v>0</v>
      </c>
      <c r="K60" s="661">
        <v>1</v>
      </c>
      <c r="L60" s="655">
        <v>3</v>
      </c>
      <c r="M60" s="662">
        <v>3</v>
      </c>
      <c r="N60" s="663">
        <f t="shared" si="8"/>
        <v>21</v>
      </c>
      <c r="O60" s="664">
        <f t="shared" si="9"/>
        <v>2.3333333333333335</v>
      </c>
      <c r="P60" s="665">
        <f t="shared" si="10"/>
        <v>0.22462295432666596</v>
      </c>
      <c r="Q60" s="647"/>
      <c r="R60" s="648"/>
      <c r="S60" s="648"/>
    </row>
    <row r="61" spans="1:38" ht="22.5">
      <c r="A61" s="654" t="s">
        <v>526</v>
      </c>
      <c r="B61" s="659"/>
      <c r="C61" s="660"/>
      <c r="D61" s="660"/>
      <c r="E61" s="660">
        <v>0</v>
      </c>
      <c r="F61" s="660">
        <v>0</v>
      </c>
      <c r="G61" s="640">
        <v>0</v>
      </c>
      <c r="H61" s="660">
        <v>0</v>
      </c>
      <c r="I61" s="660">
        <v>1</v>
      </c>
      <c r="J61" s="655">
        <v>0</v>
      </c>
      <c r="K61" s="661">
        <v>2</v>
      </c>
      <c r="L61" s="655">
        <v>1</v>
      </c>
      <c r="M61" s="662">
        <v>0</v>
      </c>
      <c r="N61" s="663">
        <f t="shared" si="8"/>
        <v>4</v>
      </c>
      <c r="O61" s="664">
        <f t="shared" si="9"/>
        <v>0.44444444444444442</v>
      </c>
      <c r="P61" s="665">
        <f t="shared" si="10"/>
        <v>4.2785324633650659E-2</v>
      </c>
      <c r="Q61" s="647"/>
      <c r="R61" s="648"/>
      <c r="S61" s="648"/>
    </row>
    <row r="62" spans="1:38">
      <c r="A62" s="654" t="s">
        <v>527</v>
      </c>
      <c r="B62" s="659"/>
      <c r="C62" s="660"/>
      <c r="D62" s="660"/>
      <c r="E62" s="660">
        <v>17</v>
      </c>
      <c r="F62" s="660">
        <v>14</v>
      </c>
      <c r="G62" s="640">
        <v>10</v>
      </c>
      <c r="H62" s="660">
        <v>7</v>
      </c>
      <c r="I62" s="660">
        <v>8</v>
      </c>
      <c r="J62" s="655">
        <v>7</v>
      </c>
      <c r="K62" s="661">
        <v>6</v>
      </c>
      <c r="L62" s="655">
        <v>1</v>
      </c>
      <c r="M62" s="662">
        <v>6</v>
      </c>
      <c r="N62" s="663">
        <f t="shared" si="8"/>
        <v>76</v>
      </c>
      <c r="O62" s="664">
        <f t="shared" si="9"/>
        <v>8.4444444444444446</v>
      </c>
      <c r="P62" s="665">
        <f t="shared" si="10"/>
        <v>0.81292116803936243</v>
      </c>
      <c r="Q62" s="236"/>
      <c r="R62" s="648"/>
      <c r="S62" s="648"/>
      <c r="AL62" s="1037"/>
    </row>
    <row r="63" spans="1:38" ht="22.5">
      <c r="A63" s="777" t="s">
        <v>565</v>
      </c>
      <c r="B63" s="659"/>
      <c r="C63" s="660"/>
      <c r="D63" s="660"/>
      <c r="E63" s="660">
        <v>4</v>
      </c>
      <c r="F63" s="660">
        <v>4</v>
      </c>
      <c r="G63" s="640">
        <v>2</v>
      </c>
      <c r="H63" s="660">
        <v>0</v>
      </c>
      <c r="I63" s="660">
        <v>0</v>
      </c>
      <c r="J63" s="655">
        <v>3</v>
      </c>
      <c r="K63" s="661">
        <v>3</v>
      </c>
      <c r="L63" s="655">
        <v>1</v>
      </c>
      <c r="M63" s="662">
        <v>0</v>
      </c>
      <c r="N63" s="663">
        <f t="shared" si="8"/>
        <v>17</v>
      </c>
      <c r="O63" s="664">
        <f t="shared" si="9"/>
        <v>1.8888888888888888</v>
      </c>
      <c r="P63" s="665">
        <f t="shared" si="10"/>
        <v>0.18183762969301531</v>
      </c>
      <c r="Q63" s="236"/>
      <c r="R63" s="648"/>
      <c r="S63" s="648"/>
    </row>
    <row r="64" spans="1:38" ht="33.75">
      <c r="A64" s="697" t="s">
        <v>528</v>
      </c>
      <c r="B64" s="659"/>
      <c r="C64" s="660"/>
      <c r="D64" s="660"/>
      <c r="E64" s="660">
        <v>17</v>
      </c>
      <c r="F64" s="660">
        <v>15</v>
      </c>
      <c r="G64" s="640">
        <v>18</v>
      </c>
      <c r="H64" s="660">
        <v>6</v>
      </c>
      <c r="I64" s="660">
        <v>13</v>
      </c>
      <c r="J64" s="655">
        <v>13</v>
      </c>
      <c r="K64" s="661">
        <v>10</v>
      </c>
      <c r="L64" s="655">
        <v>9</v>
      </c>
      <c r="M64" s="662">
        <v>14</v>
      </c>
      <c r="N64" s="663">
        <f t="shared" si="8"/>
        <v>115</v>
      </c>
      <c r="O64" s="664">
        <f t="shared" si="9"/>
        <v>12.777777777777779</v>
      </c>
      <c r="P64" s="665">
        <f t="shared" si="10"/>
        <v>1.2300780832174565</v>
      </c>
      <c r="Q64" s="647"/>
      <c r="R64" s="648"/>
      <c r="S64" s="648"/>
    </row>
    <row r="65" spans="1:38" ht="22.5">
      <c r="A65" s="697" t="s">
        <v>529</v>
      </c>
      <c r="B65" s="659"/>
      <c r="C65" s="660"/>
      <c r="D65" s="660"/>
      <c r="E65" s="660">
        <v>2</v>
      </c>
      <c r="F65" s="660">
        <v>1</v>
      </c>
      <c r="G65" s="640">
        <v>8</v>
      </c>
      <c r="H65" s="660">
        <v>4</v>
      </c>
      <c r="I65" s="660">
        <v>7</v>
      </c>
      <c r="J65" s="655">
        <v>5</v>
      </c>
      <c r="K65" s="661">
        <v>5</v>
      </c>
      <c r="L65" s="655">
        <v>3</v>
      </c>
      <c r="M65" s="662">
        <v>2</v>
      </c>
      <c r="N65" s="663">
        <f t="shared" si="8"/>
        <v>37</v>
      </c>
      <c r="O65" s="664">
        <f t="shared" si="9"/>
        <v>4.1111111111111107</v>
      </c>
      <c r="P65" s="665">
        <f t="shared" si="10"/>
        <v>0.3957642528612686</v>
      </c>
      <c r="Q65" s="647"/>
      <c r="R65" s="648"/>
      <c r="S65" s="648"/>
    </row>
    <row r="66" spans="1:38" ht="24.95" customHeight="1">
      <c r="A66" s="697" t="s">
        <v>530</v>
      </c>
      <c r="B66" s="659"/>
      <c r="C66" s="660"/>
      <c r="D66" s="660"/>
      <c r="E66" s="660">
        <v>1</v>
      </c>
      <c r="F66" s="660">
        <v>3</v>
      </c>
      <c r="G66" s="640">
        <v>0</v>
      </c>
      <c r="H66" s="660">
        <v>0</v>
      </c>
      <c r="I66" s="660">
        <v>0</v>
      </c>
      <c r="J66" s="655">
        <v>0</v>
      </c>
      <c r="K66" s="661">
        <v>1</v>
      </c>
      <c r="L66" s="655">
        <v>0</v>
      </c>
      <c r="M66" s="662">
        <v>0</v>
      </c>
      <c r="N66" s="663">
        <f t="shared" si="8"/>
        <v>5</v>
      </c>
      <c r="O66" s="664">
        <f t="shared" si="9"/>
        <v>0.55555555555555558</v>
      </c>
      <c r="P66" s="665">
        <f t="shared" si="10"/>
        <v>5.3481655792063321E-2</v>
      </c>
      <c r="Q66" s="647"/>
      <c r="R66" s="648"/>
      <c r="S66" s="648"/>
    </row>
    <row r="67" spans="1:38" ht="24.95" customHeight="1">
      <c r="A67" s="697" t="s">
        <v>531</v>
      </c>
      <c r="B67" s="659"/>
      <c r="C67" s="660"/>
      <c r="D67" s="660"/>
      <c r="E67" s="660">
        <v>0</v>
      </c>
      <c r="F67" s="660">
        <v>0</v>
      </c>
      <c r="G67" s="640">
        <v>0</v>
      </c>
      <c r="H67" s="660">
        <v>0</v>
      </c>
      <c r="I67" s="660">
        <v>0</v>
      </c>
      <c r="J67" s="655">
        <v>0</v>
      </c>
      <c r="K67" s="656">
        <v>0</v>
      </c>
      <c r="L67" s="655">
        <v>0</v>
      </c>
      <c r="M67" s="662">
        <v>0</v>
      </c>
      <c r="N67" s="663">
        <f t="shared" si="8"/>
        <v>0</v>
      </c>
      <c r="O67" s="664">
        <f t="shared" si="9"/>
        <v>0</v>
      </c>
      <c r="P67" s="665">
        <f t="shared" si="10"/>
        <v>0</v>
      </c>
      <c r="Q67" s="647"/>
      <c r="R67" s="648"/>
      <c r="S67" s="648"/>
    </row>
    <row r="68" spans="1:38" ht="24.95" customHeight="1">
      <c r="A68" s="654" t="s">
        <v>532</v>
      </c>
      <c r="B68" s="659"/>
      <c r="C68" s="660"/>
      <c r="D68" s="660"/>
      <c r="E68" s="660">
        <v>1</v>
      </c>
      <c r="F68" s="660">
        <v>1</v>
      </c>
      <c r="G68" s="640">
        <v>4</v>
      </c>
      <c r="H68" s="660">
        <v>2</v>
      </c>
      <c r="I68" s="660">
        <v>2</v>
      </c>
      <c r="J68" s="655">
        <v>7</v>
      </c>
      <c r="K68" s="661">
        <v>8</v>
      </c>
      <c r="L68" s="655">
        <v>6</v>
      </c>
      <c r="M68" s="662">
        <v>3</v>
      </c>
      <c r="N68" s="663">
        <f t="shared" si="8"/>
        <v>34</v>
      </c>
      <c r="O68" s="664">
        <f t="shared" si="9"/>
        <v>3.7777777777777777</v>
      </c>
      <c r="P68" s="665">
        <f t="shared" si="10"/>
        <v>0.36367525938603062</v>
      </c>
      <c r="Q68" s="236"/>
      <c r="R68" s="648"/>
      <c r="S68" s="648"/>
      <c r="AL68" s="1036"/>
    </row>
    <row r="69" spans="1:38" ht="24.95" customHeight="1">
      <c r="A69" s="654" t="s">
        <v>533</v>
      </c>
      <c r="B69" s="659"/>
      <c r="C69" s="660"/>
      <c r="D69" s="660"/>
      <c r="E69" s="660">
        <v>1</v>
      </c>
      <c r="F69" s="660">
        <v>7</v>
      </c>
      <c r="G69" s="640">
        <v>5</v>
      </c>
      <c r="H69" s="660">
        <v>3</v>
      </c>
      <c r="I69" s="660">
        <v>1</v>
      </c>
      <c r="J69" s="655">
        <v>4</v>
      </c>
      <c r="K69" s="661">
        <v>2</v>
      </c>
      <c r="L69" s="655">
        <v>5</v>
      </c>
      <c r="M69" s="662">
        <v>3</v>
      </c>
      <c r="N69" s="663">
        <f t="shared" si="8"/>
        <v>31</v>
      </c>
      <c r="O69" s="664">
        <f t="shared" si="9"/>
        <v>3.4444444444444446</v>
      </c>
      <c r="P69" s="665">
        <f t="shared" si="10"/>
        <v>0.3315862659107926</v>
      </c>
      <c r="Q69" s="236"/>
      <c r="R69" s="648"/>
      <c r="S69" s="648"/>
      <c r="AL69" s="1036"/>
    </row>
    <row r="70" spans="1:38" ht="24.95" customHeight="1">
      <c r="A70" s="654" t="s">
        <v>348</v>
      </c>
      <c r="B70" s="659"/>
      <c r="C70" s="660"/>
      <c r="D70" s="660"/>
      <c r="E70" s="660">
        <v>9</v>
      </c>
      <c r="F70" s="660">
        <v>11</v>
      </c>
      <c r="G70" s="640">
        <v>6</v>
      </c>
      <c r="H70" s="660">
        <v>4</v>
      </c>
      <c r="I70" s="660">
        <v>4</v>
      </c>
      <c r="J70" s="655">
        <v>0</v>
      </c>
      <c r="K70" s="661">
        <v>3</v>
      </c>
      <c r="L70" s="655">
        <v>7</v>
      </c>
      <c r="M70" s="662">
        <v>0</v>
      </c>
      <c r="N70" s="663">
        <f t="shared" si="8"/>
        <v>44</v>
      </c>
      <c r="O70" s="664">
        <f t="shared" si="9"/>
        <v>4.8888888888888893</v>
      </c>
      <c r="P70" s="665">
        <f t="shared" si="10"/>
        <v>0.47063857097015721</v>
      </c>
      <c r="Q70" s="236"/>
      <c r="R70" s="648"/>
      <c r="S70" s="648"/>
      <c r="AL70" s="1036"/>
    </row>
    <row r="71" spans="1:38" ht="24.95" customHeight="1">
      <c r="A71" s="654" t="s">
        <v>349</v>
      </c>
      <c r="B71" s="659"/>
      <c r="C71" s="660"/>
      <c r="D71" s="660"/>
      <c r="E71" s="660">
        <v>4</v>
      </c>
      <c r="F71" s="660">
        <v>4</v>
      </c>
      <c r="G71" s="640">
        <v>3</v>
      </c>
      <c r="H71" s="660">
        <v>0</v>
      </c>
      <c r="I71" s="660">
        <v>1</v>
      </c>
      <c r="J71" s="655">
        <v>2</v>
      </c>
      <c r="K71" s="661">
        <v>3</v>
      </c>
      <c r="L71" s="655">
        <v>4</v>
      </c>
      <c r="M71" s="662">
        <v>0</v>
      </c>
      <c r="N71" s="663">
        <f t="shared" si="8"/>
        <v>21</v>
      </c>
      <c r="O71" s="664">
        <f t="shared" si="9"/>
        <v>2.3333333333333335</v>
      </c>
      <c r="P71" s="665">
        <f t="shared" si="10"/>
        <v>0.22462295432666596</v>
      </c>
      <c r="Q71" s="236"/>
      <c r="R71" s="648"/>
      <c r="S71" s="648"/>
      <c r="AL71" s="1036"/>
    </row>
    <row r="72" spans="1:38" ht="24.95" customHeight="1">
      <c r="A72" s="654" t="s">
        <v>350</v>
      </c>
      <c r="B72" s="659"/>
      <c r="C72" s="660"/>
      <c r="D72" s="660"/>
      <c r="E72" s="660">
        <v>5</v>
      </c>
      <c r="F72" s="660">
        <v>2</v>
      </c>
      <c r="G72" s="640">
        <v>6</v>
      </c>
      <c r="H72" s="660">
        <v>2</v>
      </c>
      <c r="I72" s="660">
        <v>1</v>
      </c>
      <c r="J72" s="655">
        <v>0</v>
      </c>
      <c r="K72" s="661">
        <v>3</v>
      </c>
      <c r="L72" s="655">
        <v>4</v>
      </c>
      <c r="M72" s="662">
        <v>0</v>
      </c>
      <c r="N72" s="663">
        <f t="shared" si="8"/>
        <v>23</v>
      </c>
      <c r="O72" s="664">
        <f t="shared" si="9"/>
        <v>2.5555555555555554</v>
      </c>
      <c r="P72" s="665">
        <f t="shared" si="10"/>
        <v>0.24601561664349131</v>
      </c>
      <c r="Q72" s="236"/>
      <c r="R72" s="648"/>
      <c r="S72" s="648"/>
      <c r="AL72" s="1036"/>
    </row>
    <row r="73" spans="1:38" ht="24.95" customHeight="1">
      <c r="A73" s="654" t="s">
        <v>534</v>
      </c>
      <c r="B73" s="659"/>
      <c r="C73" s="660"/>
      <c r="D73" s="660"/>
      <c r="E73" s="660">
        <v>3</v>
      </c>
      <c r="F73" s="660">
        <v>6</v>
      </c>
      <c r="G73" s="640">
        <v>2</v>
      </c>
      <c r="H73" s="660">
        <v>0</v>
      </c>
      <c r="I73" s="660">
        <v>1</v>
      </c>
      <c r="J73" s="655">
        <v>2</v>
      </c>
      <c r="K73" s="661">
        <v>2</v>
      </c>
      <c r="L73" s="655">
        <v>3</v>
      </c>
      <c r="M73" s="662">
        <v>7</v>
      </c>
      <c r="N73" s="663">
        <f t="shared" si="8"/>
        <v>26</v>
      </c>
      <c r="O73" s="664">
        <f t="shared" si="9"/>
        <v>2.8888888888888888</v>
      </c>
      <c r="P73" s="665">
        <f t="shared" si="10"/>
        <v>0.27810461011872928</v>
      </c>
      <c r="Q73" s="236"/>
      <c r="R73" s="648"/>
      <c r="S73" s="648"/>
    </row>
    <row r="74" spans="1:38" ht="24.95" customHeight="1">
      <c r="A74" s="654" t="s">
        <v>352</v>
      </c>
      <c r="B74" s="659"/>
      <c r="C74" s="660"/>
      <c r="D74" s="660"/>
      <c r="E74" s="660">
        <v>4</v>
      </c>
      <c r="F74" s="660">
        <v>7</v>
      </c>
      <c r="G74" s="640">
        <v>5</v>
      </c>
      <c r="H74" s="660">
        <v>2</v>
      </c>
      <c r="I74" s="660">
        <v>1</v>
      </c>
      <c r="J74" s="655">
        <v>5</v>
      </c>
      <c r="K74" s="661">
        <v>2</v>
      </c>
      <c r="L74" s="655">
        <v>4</v>
      </c>
      <c r="M74" s="662">
        <v>1</v>
      </c>
      <c r="N74" s="663">
        <f t="shared" si="8"/>
        <v>31</v>
      </c>
      <c r="O74" s="664">
        <f t="shared" si="9"/>
        <v>3.4444444444444446</v>
      </c>
      <c r="P74" s="665">
        <f t="shared" si="10"/>
        <v>0.3315862659107926</v>
      </c>
      <c r="Q74" s="236"/>
      <c r="R74" s="648"/>
      <c r="S74" s="648"/>
    </row>
    <row r="75" spans="1:38" ht="24.95" customHeight="1">
      <c r="A75" s="654" t="s">
        <v>353</v>
      </c>
      <c r="B75" s="659"/>
      <c r="C75" s="660"/>
      <c r="D75" s="660"/>
      <c r="E75" s="660">
        <v>1</v>
      </c>
      <c r="F75" s="660">
        <v>4</v>
      </c>
      <c r="G75" s="640">
        <v>5</v>
      </c>
      <c r="H75" s="660">
        <v>2</v>
      </c>
      <c r="I75" s="660">
        <v>0</v>
      </c>
      <c r="J75" s="655">
        <v>0</v>
      </c>
      <c r="K75" s="661">
        <v>0</v>
      </c>
      <c r="L75" s="655">
        <v>4</v>
      </c>
      <c r="M75" s="662">
        <v>1</v>
      </c>
      <c r="N75" s="663">
        <f t="shared" si="8"/>
        <v>17</v>
      </c>
      <c r="O75" s="664">
        <f t="shared" si="9"/>
        <v>1.8888888888888888</v>
      </c>
      <c r="P75" s="665">
        <f t="shared" si="10"/>
        <v>0.18183762969301531</v>
      </c>
      <c r="Q75" s="236"/>
      <c r="R75" s="648"/>
      <c r="S75" s="648"/>
    </row>
    <row r="76" spans="1:38" ht="24.95" customHeight="1">
      <c r="A76" s="654" t="s">
        <v>354</v>
      </c>
      <c r="B76" s="659"/>
      <c r="C76" s="660"/>
      <c r="D76" s="660"/>
      <c r="E76" s="660">
        <v>1</v>
      </c>
      <c r="F76" s="660">
        <v>7</v>
      </c>
      <c r="G76" s="640">
        <v>3</v>
      </c>
      <c r="H76" s="660">
        <v>1</v>
      </c>
      <c r="I76" s="660">
        <v>0</v>
      </c>
      <c r="J76" s="655">
        <v>2</v>
      </c>
      <c r="K76" s="661">
        <v>2</v>
      </c>
      <c r="L76" s="655">
        <v>5</v>
      </c>
      <c r="M76" s="662">
        <v>1</v>
      </c>
      <c r="N76" s="663">
        <f t="shared" si="8"/>
        <v>22</v>
      </c>
      <c r="O76" s="664">
        <f t="shared" si="9"/>
        <v>2.4444444444444446</v>
      </c>
      <c r="P76" s="665">
        <f t="shared" si="10"/>
        <v>0.23531928548507861</v>
      </c>
      <c r="Q76" s="236"/>
      <c r="R76" s="648"/>
      <c r="S76" s="648"/>
    </row>
    <row r="77" spans="1:38" ht="24.95" customHeight="1">
      <c r="A77" s="654" t="s">
        <v>535</v>
      </c>
      <c r="B77" s="659"/>
      <c r="C77" s="660"/>
      <c r="D77" s="660"/>
      <c r="E77" s="660">
        <v>4</v>
      </c>
      <c r="F77" s="660">
        <v>4</v>
      </c>
      <c r="G77" s="640">
        <v>5</v>
      </c>
      <c r="H77" s="660">
        <v>1</v>
      </c>
      <c r="I77" s="660">
        <v>1</v>
      </c>
      <c r="J77" s="655">
        <v>1</v>
      </c>
      <c r="K77" s="661">
        <v>2</v>
      </c>
      <c r="L77" s="655">
        <v>2</v>
      </c>
      <c r="M77" s="662">
        <v>0</v>
      </c>
      <c r="N77" s="663">
        <f t="shared" si="8"/>
        <v>20</v>
      </c>
      <c r="O77" s="664">
        <f t="shared" si="9"/>
        <v>2.2222222222222223</v>
      </c>
      <c r="P77" s="665">
        <f t="shared" si="10"/>
        <v>0.21392662316825328</v>
      </c>
      <c r="Q77" s="236"/>
      <c r="R77" s="648"/>
      <c r="S77" s="648"/>
    </row>
    <row r="78" spans="1:38" ht="24.95" customHeight="1">
      <c r="A78" s="654" t="s">
        <v>356</v>
      </c>
      <c r="B78" s="659"/>
      <c r="C78" s="660"/>
      <c r="D78" s="660"/>
      <c r="E78" s="660">
        <v>2</v>
      </c>
      <c r="F78" s="660">
        <v>4</v>
      </c>
      <c r="G78" s="640">
        <v>5</v>
      </c>
      <c r="H78" s="660">
        <v>0</v>
      </c>
      <c r="I78" s="660">
        <v>0</v>
      </c>
      <c r="J78" s="655">
        <v>4</v>
      </c>
      <c r="K78" s="661">
        <v>1</v>
      </c>
      <c r="L78" s="655">
        <v>4</v>
      </c>
      <c r="M78" s="662">
        <v>2</v>
      </c>
      <c r="N78" s="663">
        <f t="shared" si="8"/>
        <v>22</v>
      </c>
      <c r="O78" s="664">
        <f t="shared" si="9"/>
        <v>2.4444444444444446</v>
      </c>
      <c r="P78" s="665">
        <f t="shared" si="10"/>
        <v>0.23531928548507861</v>
      </c>
      <c r="Q78" s="236"/>
      <c r="R78" s="648"/>
      <c r="S78" s="648"/>
    </row>
    <row r="79" spans="1:38" ht="24.95" customHeight="1">
      <c r="A79" s="654" t="s">
        <v>357</v>
      </c>
      <c r="B79" s="659"/>
      <c r="C79" s="660"/>
      <c r="D79" s="660"/>
      <c r="E79" s="660">
        <v>6</v>
      </c>
      <c r="F79" s="660">
        <v>4</v>
      </c>
      <c r="G79" s="640">
        <v>10</v>
      </c>
      <c r="H79" s="660">
        <v>6</v>
      </c>
      <c r="I79" s="660">
        <v>0</v>
      </c>
      <c r="J79" s="655">
        <v>1</v>
      </c>
      <c r="K79" s="661">
        <v>0</v>
      </c>
      <c r="L79" s="655">
        <v>2</v>
      </c>
      <c r="M79" s="662">
        <v>3</v>
      </c>
      <c r="N79" s="663">
        <f t="shared" si="8"/>
        <v>32</v>
      </c>
      <c r="O79" s="664">
        <f t="shared" si="9"/>
        <v>3.5555555555555554</v>
      </c>
      <c r="P79" s="665">
        <f t="shared" si="10"/>
        <v>0.34228259706920527</v>
      </c>
      <c r="Q79" s="236"/>
      <c r="R79" s="648"/>
      <c r="S79" s="648"/>
    </row>
    <row r="80" spans="1:38" ht="24.95" customHeight="1">
      <c r="A80" s="654" t="s">
        <v>358</v>
      </c>
      <c r="B80" s="659"/>
      <c r="C80" s="660"/>
      <c r="D80" s="660"/>
      <c r="E80" s="660">
        <v>3</v>
      </c>
      <c r="F80" s="660">
        <v>5</v>
      </c>
      <c r="G80" s="640">
        <v>4</v>
      </c>
      <c r="H80" s="660">
        <v>0</v>
      </c>
      <c r="I80" s="660">
        <v>1</v>
      </c>
      <c r="J80" s="655">
        <v>2</v>
      </c>
      <c r="K80" s="661">
        <v>2</v>
      </c>
      <c r="L80" s="655">
        <v>7</v>
      </c>
      <c r="M80" s="662">
        <v>3</v>
      </c>
      <c r="N80" s="663">
        <f t="shared" si="8"/>
        <v>27</v>
      </c>
      <c r="O80" s="664">
        <f t="shared" si="9"/>
        <v>3</v>
      </c>
      <c r="P80" s="665">
        <f t="shared" si="10"/>
        <v>0.28880094127714195</v>
      </c>
      <c r="Q80" s="236"/>
      <c r="R80" s="648"/>
      <c r="S80" s="648"/>
    </row>
    <row r="81" spans="1:19" ht="24.95" customHeight="1">
      <c r="A81" s="654" t="s">
        <v>359</v>
      </c>
      <c r="B81" s="659"/>
      <c r="C81" s="660"/>
      <c r="D81" s="660"/>
      <c r="E81" s="660">
        <v>3</v>
      </c>
      <c r="F81" s="660">
        <v>7</v>
      </c>
      <c r="G81" s="640">
        <v>7</v>
      </c>
      <c r="H81" s="660">
        <v>1</v>
      </c>
      <c r="I81" s="660">
        <v>5</v>
      </c>
      <c r="J81" s="655">
        <v>1</v>
      </c>
      <c r="K81" s="661">
        <v>4</v>
      </c>
      <c r="L81" s="655">
        <v>6</v>
      </c>
      <c r="M81" s="662">
        <v>7</v>
      </c>
      <c r="N81" s="663">
        <f t="shared" si="8"/>
        <v>41</v>
      </c>
      <c r="O81" s="664">
        <f t="shared" si="9"/>
        <v>4.5555555555555554</v>
      </c>
      <c r="P81" s="665">
        <f t="shared" si="10"/>
        <v>0.43854957749491924</v>
      </c>
      <c r="Q81" s="236"/>
      <c r="R81" s="648"/>
      <c r="S81" s="648"/>
    </row>
    <row r="82" spans="1:19" ht="24.95" customHeight="1">
      <c r="A82" s="654" t="s">
        <v>360</v>
      </c>
      <c r="B82" s="659"/>
      <c r="C82" s="660"/>
      <c r="D82" s="660"/>
      <c r="E82" s="660">
        <v>4</v>
      </c>
      <c r="F82" s="660">
        <v>5</v>
      </c>
      <c r="G82" s="640">
        <v>9</v>
      </c>
      <c r="H82" s="660">
        <v>2</v>
      </c>
      <c r="I82" s="660">
        <v>2</v>
      </c>
      <c r="J82" s="655">
        <v>6</v>
      </c>
      <c r="K82" s="661">
        <v>2</v>
      </c>
      <c r="L82" s="655">
        <v>4</v>
      </c>
      <c r="M82" s="662">
        <v>3</v>
      </c>
      <c r="N82" s="663">
        <f t="shared" si="8"/>
        <v>37</v>
      </c>
      <c r="O82" s="664">
        <f t="shared" si="9"/>
        <v>4.1111111111111107</v>
      </c>
      <c r="P82" s="665">
        <f t="shared" si="10"/>
        <v>0.3957642528612686</v>
      </c>
      <c r="Q82" s="236"/>
      <c r="R82" s="648"/>
      <c r="S82" s="648"/>
    </row>
    <row r="83" spans="1:19" ht="24.95" customHeight="1">
      <c r="A83" s="654" t="s">
        <v>361</v>
      </c>
      <c r="B83" s="659"/>
      <c r="C83" s="660"/>
      <c r="D83" s="660"/>
      <c r="E83" s="660">
        <v>6</v>
      </c>
      <c r="F83" s="660">
        <v>2</v>
      </c>
      <c r="G83" s="640">
        <v>3</v>
      </c>
      <c r="H83" s="660">
        <v>0</v>
      </c>
      <c r="I83" s="660">
        <v>0</v>
      </c>
      <c r="J83" s="655">
        <v>4</v>
      </c>
      <c r="K83" s="661">
        <v>3</v>
      </c>
      <c r="L83" s="655">
        <v>4</v>
      </c>
      <c r="M83" s="662">
        <v>2</v>
      </c>
      <c r="N83" s="663">
        <f t="shared" si="8"/>
        <v>24</v>
      </c>
      <c r="O83" s="664">
        <f t="shared" si="9"/>
        <v>2.6666666666666665</v>
      </c>
      <c r="P83" s="665">
        <f t="shared" si="10"/>
        <v>0.25671194780190393</v>
      </c>
      <c r="Q83" s="236"/>
      <c r="R83" s="648"/>
      <c r="S83" s="648"/>
    </row>
    <row r="84" spans="1:19" ht="24.95" customHeight="1">
      <c r="A84" s="654" t="s">
        <v>362</v>
      </c>
      <c r="B84" s="659"/>
      <c r="C84" s="660"/>
      <c r="D84" s="660"/>
      <c r="E84" s="660">
        <v>7</v>
      </c>
      <c r="F84" s="660">
        <v>7</v>
      </c>
      <c r="G84" s="640">
        <v>8</v>
      </c>
      <c r="H84" s="660">
        <v>1</v>
      </c>
      <c r="I84" s="660">
        <v>2</v>
      </c>
      <c r="J84" s="655">
        <v>3</v>
      </c>
      <c r="K84" s="661">
        <v>1</v>
      </c>
      <c r="L84" s="655">
        <v>9</v>
      </c>
      <c r="M84" s="662">
        <v>4</v>
      </c>
      <c r="N84" s="663">
        <f t="shared" si="8"/>
        <v>42</v>
      </c>
      <c r="O84" s="664">
        <f t="shared" si="9"/>
        <v>4.666666666666667</v>
      </c>
      <c r="P84" s="665">
        <f t="shared" si="10"/>
        <v>0.44924590865333192</v>
      </c>
      <c r="Q84" s="236"/>
      <c r="R84" s="648"/>
      <c r="S84" s="648"/>
    </row>
    <row r="85" spans="1:19" ht="24.95" customHeight="1">
      <c r="A85" s="778" t="s">
        <v>536</v>
      </c>
      <c r="B85" s="659"/>
      <c r="C85" s="660"/>
      <c r="D85" s="660"/>
      <c r="E85" s="660">
        <v>3</v>
      </c>
      <c r="F85" s="660">
        <v>3</v>
      </c>
      <c r="G85" s="640">
        <v>6</v>
      </c>
      <c r="H85" s="660">
        <v>1</v>
      </c>
      <c r="I85" s="660">
        <v>3</v>
      </c>
      <c r="J85" s="655">
        <v>2</v>
      </c>
      <c r="K85" s="661">
        <v>5</v>
      </c>
      <c r="L85" s="655">
        <v>6</v>
      </c>
      <c r="M85" s="662">
        <v>0</v>
      </c>
      <c r="N85" s="663">
        <f t="shared" si="8"/>
        <v>29</v>
      </c>
      <c r="O85" s="664">
        <f t="shared" si="9"/>
        <v>3.2222222222222223</v>
      </c>
      <c r="P85" s="665">
        <f t="shared" si="10"/>
        <v>0.31019360359396725</v>
      </c>
      <c r="Q85" s="236"/>
      <c r="R85" s="648"/>
      <c r="S85" s="648"/>
    </row>
    <row r="86" spans="1:19" ht="24.95" customHeight="1">
      <c r="A86" s="654" t="s">
        <v>364</v>
      </c>
      <c r="B86" s="659"/>
      <c r="C86" s="660"/>
      <c r="D86" s="660"/>
      <c r="E86" s="660">
        <v>5</v>
      </c>
      <c r="F86" s="660">
        <v>8</v>
      </c>
      <c r="G86" s="640">
        <v>6</v>
      </c>
      <c r="H86" s="660">
        <v>5</v>
      </c>
      <c r="I86" s="660">
        <v>269</v>
      </c>
      <c r="J86" s="655">
        <v>4</v>
      </c>
      <c r="K86" s="661">
        <v>3</v>
      </c>
      <c r="L86" s="655">
        <v>10</v>
      </c>
      <c r="M86" s="662">
        <v>3</v>
      </c>
      <c r="N86" s="663">
        <f t="shared" ref="N86:N101" si="11">SUM(B86:M86)</f>
        <v>313</v>
      </c>
      <c r="O86" s="664">
        <f t="shared" ref="O86:O102" si="12">AVERAGE(B86:M86)</f>
        <v>34.777777777777779</v>
      </c>
      <c r="P86" s="665">
        <f t="shared" si="10"/>
        <v>3.3479516525831645</v>
      </c>
      <c r="Q86" s="236"/>
      <c r="R86" s="648"/>
      <c r="S86" s="648"/>
    </row>
    <row r="87" spans="1:19" ht="24.95" customHeight="1">
      <c r="A87" s="654" t="s">
        <v>365</v>
      </c>
      <c r="B87" s="659"/>
      <c r="C87" s="660"/>
      <c r="D87" s="660"/>
      <c r="E87" s="660">
        <v>2</v>
      </c>
      <c r="F87" s="660">
        <v>3</v>
      </c>
      <c r="G87" s="640">
        <v>3</v>
      </c>
      <c r="H87" s="660">
        <v>1</v>
      </c>
      <c r="I87" s="660">
        <v>3</v>
      </c>
      <c r="J87" s="655">
        <v>1</v>
      </c>
      <c r="K87" s="661">
        <v>3</v>
      </c>
      <c r="L87" s="655">
        <v>4</v>
      </c>
      <c r="M87" s="662">
        <v>0</v>
      </c>
      <c r="N87" s="663">
        <f t="shared" si="11"/>
        <v>20</v>
      </c>
      <c r="O87" s="664">
        <f t="shared" si="12"/>
        <v>2.2222222222222223</v>
      </c>
      <c r="P87" s="665">
        <f t="shared" si="10"/>
        <v>0.21392662316825328</v>
      </c>
      <c r="Q87" s="236"/>
      <c r="R87" s="648"/>
      <c r="S87" s="648"/>
    </row>
    <row r="88" spans="1:19" ht="24.95" customHeight="1">
      <c r="A88" s="654" t="s">
        <v>366</v>
      </c>
      <c r="B88" s="659"/>
      <c r="C88" s="660"/>
      <c r="D88" s="660"/>
      <c r="E88" s="660">
        <v>6</v>
      </c>
      <c r="F88" s="660">
        <v>5</v>
      </c>
      <c r="G88" s="640">
        <v>8</v>
      </c>
      <c r="H88" s="660">
        <v>2</v>
      </c>
      <c r="I88" s="660">
        <v>0</v>
      </c>
      <c r="J88" s="655">
        <v>1</v>
      </c>
      <c r="K88" s="661">
        <v>2</v>
      </c>
      <c r="L88" s="655">
        <v>5</v>
      </c>
      <c r="M88" s="662">
        <v>6</v>
      </c>
      <c r="N88" s="663">
        <f t="shared" si="11"/>
        <v>35</v>
      </c>
      <c r="O88" s="664">
        <f t="shared" si="12"/>
        <v>3.8888888888888888</v>
      </c>
      <c r="P88" s="665">
        <f t="shared" ref="P88:P101" si="13">(N88/$N$102)*100</f>
        <v>0.37437159054444324</v>
      </c>
      <c r="Q88" s="236"/>
      <c r="R88" s="648"/>
      <c r="S88" s="648"/>
    </row>
    <row r="89" spans="1:19" ht="24.95" customHeight="1">
      <c r="A89" s="654" t="s">
        <v>367</v>
      </c>
      <c r="B89" s="659"/>
      <c r="C89" s="660"/>
      <c r="D89" s="660"/>
      <c r="E89" s="660">
        <v>2</v>
      </c>
      <c r="F89" s="660">
        <v>2</v>
      </c>
      <c r="G89" s="640">
        <v>2</v>
      </c>
      <c r="H89" s="660">
        <v>0</v>
      </c>
      <c r="I89" s="660">
        <v>1</v>
      </c>
      <c r="J89" s="655">
        <v>3</v>
      </c>
      <c r="K89" s="661">
        <v>0</v>
      </c>
      <c r="L89" s="655">
        <v>2</v>
      </c>
      <c r="M89" s="662">
        <v>0</v>
      </c>
      <c r="N89" s="663">
        <f t="shared" si="11"/>
        <v>12</v>
      </c>
      <c r="O89" s="664">
        <f t="shared" si="12"/>
        <v>1.3333333333333333</v>
      </c>
      <c r="P89" s="665">
        <f t="shared" si="13"/>
        <v>0.12835597390095196</v>
      </c>
      <c r="Q89" s="236"/>
      <c r="R89" s="648"/>
      <c r="S89" s="648"/>
    </row>
    <row r="90" spans="1:19" ht="24.95" customHeight="1">
      <c r="A90" s="654" t="s">
        <v>368</v>
      </c>
      <c r="B90" s="659"/>
      <c r="C90" s="660"/>
      <c r="D90" s="660"/>
      <c r="E90" s="660">
        <v>10</v>
      </c>
      <c r="F90" s="660">
        <v>9</v>
      </c>
      <c r="G90" s="640">
        <v>7</v>
      </c>
      <c r="H90" s="660">
        <v>7</v>
      </c>
      <c r="I90" s="660">
        <v>2</v>
      </c>
      <c r="J90" s="655">
        <v>4</v>
      </c>
      <c r="K90" s="661">
        <v>9</v>
      </c>
      <c r="L90" s="655">
        <v>7</v>
      </c>
      <c r="M90" s="662">
        <v>6</v>
      </c>
      <c r="N90" s="663">
        <f t="shared" si="11"/>
        <v>61</v>
      </c>
      <c r="O90" s="664">
        <f t="shared" si="12"/>
        <v>6.7777777777777777</v>
      </c>
      <c r="P90" s="665">
        <f t="shared" si="13"/>
        <v>0.65247620066317258</v>
      </c>
      <c r="Q90" s="236"/>
      <c r="R90" s="648"/>
      <c r="S90" s="648"/>
    </row>
    <row r="91" spans="1:19" ht="24.95" customHeight="1">
      <c r="A91" s="654" t="s">
        <v>369</v>
      </c>
      <c r="B91" s="659"/>
      <c r="C91" s="660"/>
      <c r="D91" s="660"/>
      <c r="E91" s="660">
        <v>2</v>
      </c>
      <c r="F91" s="660">
        <v>4</v>
      </c>
      <c r="G91" s="640">
        <v>3</v>
      </c>
      <c r="H91" s="660">
        <v>1</v>
      </c>
      <c r="I91" s="660">
        <v>1</v>
      </c>
      <c r="J91" s="655">
        <v>0</v>
      </c>
      <c r="K91" s="661">
        <v>0</v>
      </c>
      <c r="L91" s="655">
        <v>2</v>
      </c>
      <c r="M91" s="662">
        <v>1</v>
      </c>
      <c r="N91" s="663">
        <f t="shared" si="11"/>
        <v>14</v>
      </c>
      <c r="O91" s="664">
        <f t="shared" si="12"/>
        <v>1.5555555555555556</v>
      </c>
      <c r="P91" s="665">
        <f t="shared" si="13"/>
        <v>0.14974863621777729</v>
      </c>
      <c r="Q91" s="236"/>
      <c r="R91" s="648"/>
      <c r="S91" s="648"/>
    </row>
    <row r="92" spans="1:19" ht="24.95" customHeight="1">
      <c r="A92" s="654" t="s">
        <v>370</v>
      </c>
      <c r="B92" s="659"/>
      <c r="C92" s="660"/>
      <c r="D92" s="660"/>
      <c r="E92" s="660">
        <v>2</v>
      </c>
      <c r="F92" s="660">
        <v>4</v>
      </c>
      <c r="G92" s="640">
        <v>6</v>
      </c>
      <c r="H92" s="660">
        <v>3</v>
      </c>
      <c r="I92" s="660">
        <v>2</v>
      </c>
      <c r="J92" s="655">
        <v>3</v>
      </c>
      <c r="K92" s="661">
        <v>1</v>
      </c>
      <c r="L92" s="655">
        <v>5</v>
      </c>
      <c r="M92" s="662">
        <v>2</v>
      </c>
      <c r="N92" s="663">
        <f t="shared" si="11"/>
        <v>28</v>
      </c>
      <c r="O92" s="664">
        <f t="shared" si="12"/>
        <v>3.1111111111111112</v>
      </c>
      <c r="P92" s="665">
        <f t="shared" si="13"/>
        <v>0.29949727243555457</v>
      </c>
      <c r="Q92" s="236"/>
      <c r="R92" s="648"/>
      <c r="S92" s="648"/>
    </row>
    <row r="93" spans="1:19" ht="24.95" customHeight="1">
      <c r="A93" s="654" t="s">
        <v>371</v>
      </c>
      <c r="B93" s="659"/>
      <c r="C93" s="660"/>
      <c r="D93" s="660"/>
      <c r="E93" s="660">
        <v>8</v>
      </c>
      <c r="F93" s="660">
        <v>9</v>
      </c>
      <c r="G93" s="640">
        <v>13</v>
      </c>
      <c r="H93" s="660">
        <v>2</v>
      </c>
      <c r="I93" s="660">
        <v>4</v>
      </c>
      <c r="J93" s="655">
        <v>3</v>
      </c>
      <c r="K93" s="661">
        <v>7</v>
      </c>
      <c r="L93" s="655">
        <v>4</v>
      </c>
      <c r="M93" s="662">
        <v>7</v>
      </c>
      <c r="N93" s="663">
        <f t="shared" si="11"/>
        <v>57</v>
      </c>
      <c r="O93" s="664">
        <f t="shared" si="12"/>
        <v>6.333333333333333</v>
      </c>
      <c r="P93" s="665">
        <f t="shared" si="13"/>
        <v>0.60969087602952188</v>
      </c>
      <c r="Q93" s="236"/>
      <c r="R93" s="648"/>
      <c r="S93" s="648"/>
    </row>
    <row r="94" spans="1:19" ht="24.95" customHeight="1">
      <c r="A94" s="654" t="s">
        <v>372</v>
      </c>
      <c r="B94" s="659"/>
      <c r="C94" s="660"/>
      <c r="D94" s="660"/>
      <c r="E94" s="660">
        <v>5</v>
      </c>
      <c r="F94" s="660">
        <v>10</v>
      </c>
      <c r="G94" s="640">
        <v>10</v>
      </c>
      <c r="H94" s="660">
        <v>4</v>
      </c>
      <c r="I94" s="660">
        <v>7</v>
      </c>
      <c r="J94" s="655">
        <v>11</v>
      </c>
      <c r="K94" s="661">
        <v>22</v>
      </c>
      <c r="L94" s="655">
        <v>7</v>
      </c>
      <c r="M94" s="662">
        <v>6</v>
      </c>
      <c r="N94" s="663">
        <f t="shared" si="11"/>
        <v>82</v>
      </c>
      <c r="O94" s="664">
        <f t="shared" si="12"/>
        <v>9.1111111111111107</v>
      </c>
      <c r="P94" s="665">
        <f t="shared" si="13"/>
        <v>0.87709915498983848</v>
      </c>
      <c r="Q94" s="236"/>
      <c r="R94" s="648"/>
      <c r="S94" s="648"/>
    </row>
    <row r="95" spans="1:19" ht="24.95" customHeight="1">
      <c r="A95" s="654" t="s">
        <v>373</v>
      </c>
      <c r="B95" s="659"/>
      <c r="C95" s="660"/>
      <c r="D95" s="660"/>
      <c r="E95" s="660">
        <v>6</v>
      </c>
      <c r="F95" s="660">
        <v>4</v>
      </c>
      <c r="G95" s="640">
        <v>8</v>
      </c>
      <c r="H95" s="660">
        <v>1</v>
      </c>
      <c r="I95" s="660">
        <v>0</v>
      </c>
      <c r="J95" s="655">
        <v>2</v>
      </c>
      <c r="K95" s="661">
        <v>5</v>
      </c>
      <c r="L95" s="655">
        <v>4</v>
      </c>
      <c r="M95" s="662">
        <v>5</v>
      </c>
      <c r="N95" s="663">
        <f t="shared" si="11"/>
        <v>35</v>
      </c>
      <c r="O95" s="664">
        <f t="shared" si="12"/>
        <v>3.8888888888888888</v>
      </c>
      <c r="P95" s="665">
        <f t="shared" si="13"/>
        <v>0.37437159054444324</v>
      </c>
      <c r="Q95" s="236"/>
      <c r="R95" s="648"/>
      <c r="S95" s="648"/>
    </row>
    <row r="96" spans="1:19" ht="24.95" customHeight="1">
      <c r="A96" s="654" t="s">
        <v>374</v>
      </c>
      <c r="B96" s="659"/>
      <c r="C96" s="660"/>
      <c r="D96" s="660"/>
      <c r="E96" s="660">
        <v>5</v>
      </c>
      <c r="F96" s="660">
        <v>4</v>
      </c>
      <c r="G96" s="640">
        <v>3</v>
      </c>
      <c r="H96" s="660">
        <v>0</v>
      </c>
      <c r="I96" s="660">
        <v>0</v>
      </c>
      <c r="J96" s="655">
        <v>3</v>
      </c>
      <c r="K96" s="661">
        <v>1</v>
      </c>
      <c r="L96" s="655">
        <v>3</v>
      </c>
      <c r="M96" s="662">
        <v>2</v>
      </c>
      <c r="N96" s="663">
        <f t="shared" si="11"/>
        <v>21</v>
      </c>
      <c r="O96" s="664">
        <f t="shared" si="12"/>
        <v>2.3333333333333335</v>
      </c>
      <c r="P96" s="665">
        <f t="shared" si="13"/>
        <v>0.22462295432666596</v>
      </c>
      <c r="Q96" s="236"/>
      <c r="R96" s="648"/>
      <c r="S96" s="648"/>
    </row>
    <row r="97" spans="1:41" ht="24.95" customHeight="1">
      <c r="A97" s="654" t="s">
        <v>375</v>
      </c>
      <c r="B97" s="659"/>
      <c r="C97" s="660"/>
      <c r="D97" s="660"/>
      <c r="E97" s="660">
        <v>8</v>
      </c>
      <c r="F97" s="660">
        <v>8</v>
      </c>
      <c r="G97" s="640">
        <v>10</v>
      </c>
      <c r="H97" s="660">
        <v>12</v>
      </c>
      <c r="I97" s="660">
        <v>4</v>
      </c>
      <c r="J97" s="655">
        <v>3</v>
      </c>
      <c r="K97" s="661">
        <v>11</v>
      </c>
      <c r="L97" s="655">
        <v>7</v>
      </c>
      <c r="M97" s="662">
        <v>14</v>
      </c>
      <c r="N97" s="663">
        <f t="shared" si="11"/>
        <v>77</v>
      </c>
      <c r="O97" s="664">
        <f t="shared" si="12"/>
        <v>8.5555555555555554</v>
      </c>
      <c r="P97" s="665">
        <f t="shared" si="13"/>
        <v>0.82361749919777527</v>
      </c>
      <c r="Q97" s="236"/>
      <c r="R97" s="648"/>
      <c r="S97" s="648"/>
    </row>
    <row r="98" spans="1:41" ht="24.95" customHeight="1">
      <c r="A98" s="654" t="s">
        <v>376</v>
      </c>
      <c r="B98" s="659"/>
      <c r="C98" s="660"/>
      <c r="D98" s="660"/>
      <c r="E98" s="660">
        <v>2</v>
      </c>
      <c r="F98" s="660">
        <v>2</v>
      </c>
      <c r="G98" s="640">
        <v>4</v>
      </c>
      <c r="H98" s="660">
        <v>4</v>
      </c>
      <c r="I98" s="660">
        <v>1</v>
      </c>
      <c r="J98" s="655">
        <v>2</v>
      </c>
      <c r="K98" s="661">
        <v>2</v>
      </c>
      <c r="L98" s="655">
        <v>2</v>
      </c>
      <c r="M98" s="662">
        <v>0</v>
      </c>
      <c r="N98" s="663">
        <f t="shared" si="11"/>
        <v>19</v>
      </c>
      <c r="O98" s="664">
        <f t="shared" si="12"/>
        <v>2.1111111111111112</v>
      </c>
      <c r="P98" s="665">
        <f t="shared" si="13"/>
        <v>0.20323029200984061</v>
      </c>
      <c r="Q98" s="236"/>
      <c r="R98" s="648"/>
      <c r="S98" s="223"/>
      <c r="T98" s="225"/>
      <c r="U98" s="223"/>
      <c r="V98" s="223"/>
      <c r="W98" s="223"/>
      <c r="X98" s="223"/>
      <c r="Y98" s="223"/>
      <c r="Z98" s="223"/>
      <c r="AA98" s="223"/>
      <c r="AB98" s="223"/>
      <c r="AC98" s="223"/>
      <c r="AD98" s="223"/>
      <c r="AE98" s="223"/>
    </row>
    <row r="99" spans="1:41" s="223" customFormat="1" ht="24.95" customHeight="1">
      <c r="A99" s="654" t="s">
        <v>377</v>
      </c>
      <c r="B99" s="659"/>
      <c r="C99" s="660"/>
      <c r="D99" s="660"/>
      <c r="E99" s="660">
        <v>5</v>
      </c>
      <c r="F99" s="660">
        <v>8</v>
      </c>
      <c r="G99" s="640">
        <v>6</v>
      </c>
      <c r="H99" s="660">
        <v>3</v>
      </c>
      <c r="I99" s="660">
        <v>2</v>
      </c>
      <c r="J99" s="655">
        <v>6</v>
      </c>
      <c r="K99" s="661">
        <v>0</v>
      </c>
      <c r="L99" s="655">
        <v>4</v>
      </c>
      <c r="M99" s="662">
        <v>6</v>
      </c>
      <c r="N99" s="663">
        <f t="shared" si="11"/>
        <v>40</v>
      </c>
      <c r="O99" s="664">
        <f t="shared" si="12"/>
        <v>4.4444444444444446</v>
      </c>
      <c r="P99" s="665">
        <f t="shared" si="13"/>
        <v>0.42785324633650657</v>
      </c>
      <c r="Q99" s="647"/>
      <c r="S99" s="648"/>
      <c r="T99" s="236"/>
      <c r="U99" s="221"/>
      <c r="V99" s="221"/>
      <c r="W99" s="221"/>
      <c r="X99" s="221"/>
      <c r="Y99" s="221"/>
      <c r="Z99" s="221"/>
      <c r="AA99" s="221"/>
      <c r="AB99" s="221"/>
      <c r="AC99" s="221"/>
      <c r="AD99" s="221"/>
      <c r="AE99" s="221"/>
      <c r="AH99" s="196"/>
      <c r="AI99" s="196"/>
      <c r="AJ99" s="196"/>
      <c r="AK99" s="196"/>
      <c r="AL99" s="196"/>
      <c r="AM99" s="196"/>
      <c r="AN99" s="196"/>
      <c r="AO99" s="196"/>
    </row>
    <row r="100" spans="1:41" ht="24.95" customHeight="1">
      <c r="A100" s="778" t="s">
        <v>378</v>
      </c>
      <c r="B100" s="779"/>
      <c r="C100" s="660"/>
      <c r="D100" s="780"/>
      <c r="E100" s="780">
        <v>4</v>
      </c>
      <c r="F100" s="780">
        <v>7</v>
      </c>
      <c r="G100" s="640">
        <v>6</v>
      </c>
      <c r="H100" s="780">
        <v>2</v>
      </c>
      <c r="I100" s="780">
        <v>1</v>
      </c>
      <c r="J100" s="655">
        <v>2</v>
      </c>
      <c r="K100" s="661">
        <v>4</v>
      </c>
      <c r="L100" s="655">
        <v>4</v>
      </c>
      <c r="M100" s="662">
        <v>2</v>
      </c>
      <c r="N100" s="663">
        <f t="shared" si="11"/>
        <v>32</v>
      </c>
      <c r="O100" s="781">
        <f t="shared" si="12"/>
        <v>3.5555555555555554</v>
      </c>
      <c r="P100" s="782">
        <f t="shared" si="13"/>
        <v>0.34228259706920527</v>
      </c>
      <c r="Q100" s="227"/>
      <c r="R100" s="648"/>
      <c r="S100" s="648"/>
      <c r="T100" s="262"/>
      <c r="U100" s="223"/>
      <c r="V100" s="223"/>
      <c r="W100" s="223"/>
      <c r="X100" s="223"/>
      <c r="Y100" s="223"/>
      <c r="Z100" s="223"/>
      <c r="AA100" s="223"/>
      <c r="AB100" s="223"/>
      <c r="AC100" s="223"/>
      <c r="AD100" s="223"/>
      <c r="AE100" s="223"/>
    </row>
    <row r="101" spans="1:41" ht="24.95" customHeight="1" thickBot="1">
      <c r="A101" s="783" t="s">
        <v>537</v>
      </c>
      <c r="B101" s="784"/>
      <c r="C101" s="780"/>
      <c r="D101" s="785"/>
      <c r="E101" s="785">
        <v>40</v>
      </c>
      <c r="F101" s="785">
        <v>34</v>
      </c>
      <c r="G101" s="786">
        <v>32</v>
      </c>
      <c r="H101" s="785">
        <v>30</v>
      </c>
      <c r="I101" s="785">
        <v>17</v>
      </c>
      <c r="J101" s="787">
        <v>18</v>
      </c>
      <c r="K101" s="788">
        <v>22</v>
      </c>
      <c r="L101" s="787">
        <v>14</v>
      </c>
      <c r="M101" s="789">
        <v>21</v>
      </c>
      <c r="N101" s="790">
        <f t="shared" si="11"/>
        <v>228</v>
      </c>
      <c r="O101" s="791">
        <f t="shared" si="12"/>
        <v>25.333333333333332</v>
      </c>
      <c r="P101" s="792">
        <f t="shared" si="13"/>
        <v>2.4387635041180875</v>
      </c>
      <c r="T101" s="262"/>
      <c r="U101" s="223"/>
      <c r="V101" s="223"/>
      <c r="W101" s="223"/>
      <c r="X101" s="223"/>
      <c r="Y101" s="223"/>
      <c r="Z101" s="223"/>
      <c r="AA101" s="223"/>
      <c r="AB101" s="223"/>
      <c r="AC101" s="223"/>
      <c r="AD101" s="223"/>
      <c r="AE101" s="223"/>
      <c r="AH101" s="1038"/>
    </row>
    <row r="102" spans="1:41" ht="24.75" customHeight="1" thickBot="1">
      <c r="A102" s="793" t="s">
        <v>538</v>
      </c>
      <c r="B102" s="794"/>
      <c r="C102" s="794"/>
      <c r="D102" s="795"/>
      <c r="E102" s="796">
        <f>SUM(E22:E101)</f>
        <v>1312</v>
      </c>
      <c r="F102" s="794">
        <f>SUM(F22:F101)</f>
        <v>1181</v>
      </c>
      <c r="G102" s="794">
        <f>SUM(G22:G101)</f>
        <v>1099</v>
      </c>
      <c r="H102" s="797">
        <f>SUM(H22:H101)</f>
        <v>883</v>
      </c>
      <c r="I102" s="797">
        <f t="shared" ref="I102:N102" si="14">SUM(I22:I101)</f>
        <v>1205</v>
      </c>
      <c r="J102" s="797">
        <f t="shared" si="14"/>
        <v>916</v>
      </c>
      <c r="K102" s="797">
        <f t="shared" si="14"/>
        <v>964</v>
      </c>
      <c r="L102" s="797">
        <f t="shared" si="14"/>
        <v>830</v>
      </c>
      <c r="M102" s="797">
        <f t="shared" si="14"/>
        <v>959</v>
      </c>
      <c r="N102" s="798">
        <f t="shared" si="14"/>
        <v>9349</v>
      </c>
      <c r="O102" s="799">
        <f t="shared" si="12"/>
        <v>1038.7777777777778</v>
      </c>
      <c r="P102" s="800">
        <f>SUM(P22:P101)</f>
        <v>99.999999999999986</v>
      </c>
      <c r="Q102" s="227"/>
      <c r="S102" s="223"/>
      <c r="T102" s="225"/>
      <c r="U102" s="223"/>
      <c r="V102" s="223"/>
      <c r="W102" s="223"/>
      <c r="X102" s="223"/>
      <c r="Y102" s="223"/>
      <c r="Z102" s="223"/>
      <c r="AA102" s="223"/>
      <c r="AB102" s="223"/>
      <c r="AC102" s="223"/>
      <c r="AD102" s="223"/>
      <c r="AE102" s="223"/>
      <c r="AF102" s="225"/>
      <c r="AH102" s="1038"/>
    </row>
    <row r="103" spans="1:41">
      <c r="R103" s="405"/>
      <c r="T103" s="262"/>
      <c r="U103" s="223"/>
      <c r="V103" s="223"/>
      <c r="W103" s="223"/>
      <c r="X103" s="223"/>
      <c r="Y103" s="223"/>
      <c r="Z103" s="223"/>
      <c r="AA103" s="223"/>
      <c r="AB103" s="223"/>
      <c r="AC103" s="223"/>
      <c r="AD103" s="223"/>
      <c r="AE103" s="223"/>
    </row>
    <row r="104" spans="1:41" ht="33.75">
      <c r="A104" s="547" t="s">
        <v>539</v>
      </c>
      <c r="B104" s="403"/>
      <c r="C104" s="403"/>
      <c r="D104" s="403"/>
      <c r="E104" s="403"/>
      <c r="F104" s="403"/>
      <c r="G104" s="403"/>
      <c r="H104" s="403"/>
      <c r="I104" s="403"/>
      <c r="J104" s="403"/>
      <c r="K104" s="403"/>
      <c r="L104" s="403"/>
      <c r="M104" s="403"/>
      <c r="N104" s="403"/>
      <c r="O104" s="404"/>
      <c r="P104" s="227"/>
      <c r="Q104" s="226"/>
      <c r="T104" s="262"/>
      <c r="U104" s="223"/>
      <c r="V104" s="223"/>
      <c r="W104" s="223"/>
      <c r="X104" s="223"/>
      <c r="Y104" s="223"/>
      <c r="Z104" s="223"/>
      <c r="AA104" s="223"/>
      <c r="AB104" s="223"/>
      <c r="AC104" s="223"/>
      <c r="AD104" s="223"/>
      <c r="AE104" s="223"/>
      <c r="AH104" s="1038"/>
    </row>
    <row r="105" spans="1:41" s="340" customFormat="1" ht="18.75" customHeight="1">
      <c r="B105" s="1146"/>
      <c r="C105" s="1146"/>
      <c r="D105" s="1146"/>
      <c r="E105" s="1147"/>
      <c r="F105" s="1147"/>
      <c r="G105" s="1147"/>
      <c r="H105" s="1147"/>
      <c r="I105" s="1147"/>
      <c r="J105" s="1147"/>
      <c r="K105" s="1147"/>
      <c r="L105" s="1147"/>
      <c r="M105" s="1147"/>
      <c r="N105" s="1148"/>
      <c r="O105" s="1149"/>
      <c r="P105" s="1150"/>
      <c r="Q105" s="1148"/>
      <c r="T105" s="1151"/>
      <c r="U105" s="1149"/>
      <c r="V105" s="1149"/>
      <c r="W105" s="1149"/>
      <c r="X105" s="1149"/>
      <c r="Y105" s="1149"/>
      <c r="Z105" s="1149"/>
      <c r="AA105" s="1149"/>
      <c r="AB105" s="1149"/>
      <c r="AC105" s="1149"/>
      <c r="AD105" s="1149"/>
      <c r="AE105" s="1149"/>
      <c r="AF105" s="1149"/>
      <c r="AG105" s="1149"/>
      <c r="AH105" s="1152"/>
    </row>
    <row r="106" spans="1:41" s="193" customFormat="1" ht="18.75" customHeight="1">
      <c r="A106" s="865" t="s">
        <v>476</v>
      </c>
      <c r="B106" s="866">
        <v>46357</v>
      </c>
      <c r="C106" s="866">
        <v>46327</v>
      </c>
      <c r="D106" s="866">
        <v>46296</v>
      </c>
      <c r="E106" s="866">
        <v>46266</v>
      </c>
      <c r="F106" s="866">
        <v>46235</v>
      </c>
      <c r="G106" s="866">
        <v>46204</v>
      </c>
      <c r="H106" s="866">
        <v>46174</v>
      </c>
      <c r="I106" s="866">
        <v>46143</v>
      </c>
      <c r="J106" s="866">
        <v>46113</v>
      </c>
      <c r="K106" s="866">
        <v>46082</v>
      </c>
      <c r="L106" s="866">
        <v>46054</v>
      </c>
      <c r="M106" s="866">
        <v>46023</v>
      </c>
      <c r="N106" s="866" t="s">
        <v>8</v>
      </c>
      <c r="O106" s="211"/>
      <c r="P106" s="1154"/>
      <c r="Q106" s="1086"/>
      <c r="T106" s="1155"/>
      <c r="U106" s="196"/>
      <c r="V106" s="196"/>
      <c r="W106" s="196"/>
      <c r="X106" s="196"/>
      <c r="Y106" s="196"/>
      <c r="Z106" s="196"/>
      <c r="AA106" s="196"/>
      <c r="AB106" s="196"/>
      <c r="AC106" s="196"/>
      <c r="AD106" s="196"/>
      <c r="AE106" s="196"/>
      <c r="AF106" s="196"/>
      <c r="AG106" s="196"/>
      <c r="AH106" s="1038"/>
    </row>
    <row r="107" spans="1:41" s="193" customFormat="1" ht="18.75" customHeight="1">
      <c r="A107" s="867" t="s">
        <v>540</v>
      </c>
      <c r="B107" s="868"/>
      <c r="C107" s="868"/>
      <c r="D107" s="868"/>
      <c r="E107" s="868">
        <v>214</v>
      </c>
      <c r="F107" s="868">
        <v>102</v>
      </c>
      <c r="G107" s="868">
        <v>118</v>
      </c>
      <c r="H107" s="868">
        <v>141</v>
      </c>
      <c r="I107" s="868">
        <v>126</v>
      </c>
      <c r="J107" s="869">
        <v>79</v>
      </c>
      <c r="K107" s="869">
        <v>85</v>
      </c>
      <c r="L107" s="869">
        <v>74</v>
      </c>
      <c r="M107" s="869">
        <v>151</v>
      </c>
      <c r="N107" s="868">
        <v>1090</v>
      </c>
      <c r="O107" s="214">
        <f>N107/$N$117*100</f>
        <v>20.797557717992749</v>
      </c>
      <c r="P107" s="1154"/>
      <c r="Q107" s="1086"/>
      <c r="T107" s="1155"/>
      <c r="U107" s="196"/>
      <c r="V107" s="196"/>
      <c r="W107" s="196"/>
      <c r="X107" s="196"/>
      <c r="Y107" s="196"/>
      <c r="Z107" s="196"/>
      <c r="AA107" s="196"/>
      <c r="AB107" s="196"/>
      <c r="AC107" s="196"/>
      <c r="AD107" s="196"/>
      <c r="AE107" s="196"/>
      <c r="AF107" s="196"/>
      <c r="AG107" s="196"/>
      <c r="AH107" s="1038"/>
    </row>
    <row r="108" spans="1:41" s="193" customFormat="1" ht="18.75" customHeight="1">
      <c r="A108" s="867" t="s">
        <v>541</v>
      </c>
      <c r="B108" s="868"/>
      <c r="C108" s="868"/>
      <c r="D108" s="868"/>
      <c r="E108" s="868">
        <v>143</v>
      </c>
      <c r="F108" s="868">
        <v>128</v>
      </c>
      <c r="G108" s="868">
        <v>114</v>
      </c>
      <c r="H108" s="868">
        <v>78</v>
      </c>
      <c r="I108" s="868">
        <v>86</v>
      </c>
      <c r="J108" s="869">
        <v>97</v>
      </c>
      <c r="K108" s="869">
        <v>95</v>
      </c>
      <c r="L108" s="869">
        <v>88</v>
      </c>
      <c r="M108" s="869">
        <v>107</v>
      </c>
      <c r="N108" s="868">
        <v>936</v>
      </c>
      <c r="O108" s="214">
        <f t="shared" ref="O108:O115" si="15">N108/$N$117*100</f>
        <v>17.859187178019461</v>
      </c>
      <c r="P108" s="1154"/>
      <c r="Q108" s="1086"/>
      <c r="T108" s="194"/>
      <c r="AF108" s="196"/>
      <c r="AG108" s="196"/>
      <c r="AH108" s="1038"/>
    </row>
    <row r="109" spans="1:41" s="193" customFormat="1" ht="18.75" customHeight="1">
      <c r="A109" s="867" t="s">
        <v>542</v>
      </c>
      <c r="B109" s="868"/>
      <c r="C109" s="868"/>
      <c r="D109" s="868"/>
      <c r="E109" s="868">
        <v>59</v>
      </c>
      <c r="F109" s="868">
        <v>72</v>
      </c>
      <c r="G109" s="868">
        <v>46</v>
      </c>
      <c r="H109" s="868">
        <v>53</v>
      </c>
      <c r="I109" s="868">
        <v>82</v>
      </c>
      <c r="J109" s="869">
        <v>49</v>
      </c>
      <c r="K109" s="869">
        <v>70</v>
      </c>
      <c r="L109" s="869">
        <v>58</v>
      </c>
      <c r="M109" s="869">
        <v>59</v>
      </c>
      <c r="N109" s="868">
        <v>548</v>
      </c>
      <c r="O109" s="214">
        <f t="shared" si="15"/>
        <v>10.456019843541309</v>
      </c>
      <c r="P109" s="1154"/>
      <c r="Q109" s="1086"/>
      <c r="T109" s="194"/>
      <c r="AF109" s="196"/>
      <c r="AG109" s="196"/>
    </row>
    <row r="110" spans="1:41" s="193" customFormat="1" ht="18.75" customHeight="1">
      <c r="A110" s="867" t="s">
        <v>545</v>
      </c>
      <c r="B110" s="868"/>
      <c r="C110" s="868"/>
      <c r="D110" s="868"/>
      <c r="E110" s="868">
        <v>55</v>
      </c>
      <c r="F110" s="868">
        <v>63</v>
      </c>
      <c r="G110" s="868">
        <v>64</v>
      </c>
      <c r="H110" s="868">
        <v>46</v>
      </c>
      <c r="I110" s="868">
        <v>39</v>
      </c>
      <c r="J110" s="869">
        <v>41</v>
      </c>
      <c r="K110" s="869">
        <v>79</v>
      </c>
      <c r="L110" s="869">
        <v>58</v>
      </c>
      <c r="M110" s="869">
        <v>73</v>
      </c>
      <c r="N110" s="868">
        <v>518</v>
      </c>
      <c r="O110" s="214">
        <f t="shared" si="15"/>
        <v>9.8836099980919681</v>
      </c>
      <c r="P110" s="1154"/>
      <c r="Q110" s="1086"/>
      <c r="T110" s="194"/>
      <c r="AF110" s="196"/>
      <c r="AG110" s="196"/>
    </row>
    <row r="111" spans="1:41" s="193" customFormat="1" ht="18.75" customHeight="1">
      <c r="A111" s="867" t="s">
        <v>544</v>
      </c>
      <c r="B111" s="868"/>
      <c r="C111" s="868"/>
      <c r="D111" s="868"/>
      <c r="E111" s="868">
        <v>65</v>
      </c>
      <c r="F111" s="868">
        <v>60</v>
      </c>
      <c r="G111" s="868">
        <v>37</v>
      </c>
      <c r="H111" s="868">
        <v>45</v>
      </c>
      <c r="I111" s="868">
        <v>114</v>
      </c>
      <c r="J111" s="869">
        <v>42</v>
      </c>
      <c r="K111" s="869">
        <v>46</v>
      </c>
      <c r="L111" s="869">
        <v>27</v>
      </c>
      <c r="M111" s="869">
        <v>30</v>
      </c>
      <c r="N111" s="868">
        <v>466</v>
      </c>
      <c r="O111" s="214">
        <f t="shared" si="15"/>
        <v>8.8914329326464419</v>
      </c>
      <c r="P111" s="1154"/>
      <c r="Q111" s="1086"/>
      <c r="T111" s="194"/>
      <c r="AF111" s="196"/>
      <c r="AG111" s="196"/>
    </row>
    <row r="112" spans="1:41" s="193" customFormat="1" ht="18.75" customHeight="1">
      <c r="A112" s="867" t="s">
        <v>543</v>
      </c>
      <c r="B112" s="868"/>
      <c r="C112" s="868"/>
      <c r="D112" s="868"/>
      <c r="E112" s="868">
        <v>52</v>
      </c>
      <c r="F112" s="868">
        <v>60</v>
      </c>
      <c r="G112" s="868">
        <v>55</v>
      </c>
      <c r="H112" s="868">
        <v>44</v>
      </c>
      <c r="I112" s="868">
        <v>30</v>
      </c>
      <c r="J112" s="869">
        <v>57</v>
      </c>
      <c r="K112" s="869">
        <v>42</v>
      </c>
      <c r="L112" s="869">
        <v>37</v>
      </c>
      <c r="M112" s="869">
        <v>42</v>
      </c>
      <c r="N112" s="868">
        <v>419</v>
      </c>
      <c r="O112" s="214">
        <f t="shared" si="15"/>
        <v>7.9946575081091389</v>
      </c>
      <c r="P112" s="1154"/>
      <c r="Q112" s="1086"/>
      <c r="T112" s="194"/>
      <c r="AF112" s="196"/>
      <c r="AG112" s="196"/>
    </row>
    <row r="113" spans="1:33" s="193" customFormat="1" ht="18.75" customHeight="1">
      <c r="A113" s="867" t="s">
        <v>546</v>
      </c>
      <c r="B113" s="868"/>
      <c r="C113" s="868"/>
      <c r="D113" s="868"/>
      <c r="E113" s="868">
        <v>29</v>
      </c>
      <c r="F113" s="868">
        <v>63</v>
      </c>
      <c r="G113" s="868">
        <v>48</v>
      </c>
      <c r="H113" s="868">
        <v>30</v>
      </c>
      <c r="I113" s="868">
        <v>31</v>
      </c>
      <c r="J113" s="869">
        <v>47</v>
      </c>
      <c r="K113" s="869">
        <v>43</v>
      </c>
      <c r="L113" s="869">
        <v>28</v>
      </c>
      <c r="M113" s="869">
        <v>40</v>
      </c>
      <c r="N113" s="868">
        <v>359</v>
      </c>
      <c r="O113" s="214">
        <f t="shared" si="15"/>
        <v>6.8498378172104566</v>
      </c>
      <c r="P113" s="1154"/>
      <c r="Q113" s="1086"/>
      <c r="T113" s="194"/>
      <c r="AF113" s="196"/>
      <c r="AG113" s="196"/>
    </row>
    <row r="114" spans="1:33" s="193" customFormat="1" ht="18.75" customHeight="1">
      <c r="A114" s="867" t="s">
        <v>547</v>
      </c>
      <c r="B114" s="868"/>
      <c r="C114" s="868"/>
      <c r="D114" s="868"/>
      <c r="E114" s="868">
        <v>45</v>
      </c>
      <c r="F114" s="868">
        <v>35</v>
      </c>
      <c r="G114" s="868">
        <v>34</v>
      </c>
      <c r="H114" s="868">
        <v>28</v>
      </c>
      <c r="I114" s="868">
        <v>29</v>
      </c>
      <c r="J114" s="869">
        <v>50</v>
      </c>
      <c r="K114" s="869">
        <v>25</v>
      </c>
      <c r="L114" s="869">
        <v>36</v>
      </c>
      <c r="M114" s="869">
        <v>34</v>
      </c>
      <c r="N114" s="868">
        <v>316</v>
      </c>
      <c r="O114" s="214">
        <f t="shared" si="15"/>
        <v>6.0293837053997335</v>
      </c>
      <c r="P114" s="1154"/>
      <c r="Q114" s="1086"/>
      <c r="T114" s="194"/>
      <c r="AF114" s="196"/>
      <c r="AG114" s="196"/>
    </row>
    <row r="115" spans="1:33" s="193" customFormat="1" ht="18.75" customHeight="1">
      <c r="A115" s="867" t="s">
        <v>364</v>
      </c>
      <c r="B115" s="868"/>
      <c r="C115" s="868"/>
      <c r="D115" s="868"/>
      <c r="E115" s="868">
        <v>5</v>
      </c>
      <c r="F115" s="868">
        <v>8</v>
      </c>
      <c r="G115" s="868">
        <v>6</v>
      </c>
      <c r="H115" s="868">
        <v>5</v>
      </c>
      <c r="I115" s="868">
        <v>269</v>
      </c>
      <c r="J115" s="869">
        <v>4</v>
      </c>
      <c r="K115" s="869">
        <v>3</v>
      </c>
      <c r="L115" s="869">
        <v>10</v>
      </c>
      <c r="M115" s="869">
        <v>3</v>
      </c>
      <c r="N115" s="868">
        <v>313</v>
      </c>
      <c r="O115" s="214">
        <f t="shared" si="15"/>
        <v>5.9721427208547988</v>
      </c>
      <c r="P115" s="1154"/>
      <c r="Q115" s="209"/>
      <c r="AF115" s="196"/>
      <c r="AG115" s="196"/>
    </row>
    <row r="116" spans="1:33" s="193" customFormat="1">
      <c r="A116" s="871" t="s">
        <v>598</v>
      </c>
      <c r="B116" s="868"/>
      <c r="C116" s="868"/>
      <c r="D116" s="868"/>
      <c r="E116" s="868">
        <v>42</v>
      </c>
      <c r="F116" s="868">
        <v>42</v>
      </c>
      <c r="G116" s="868">
        <v>36</v>
      </c>
      <c r="H116" s="868">
        <v>22</v>
      </c>
      <c r="I116" s="868">
        <v>24</v>
      </c>
      <c r="J116" s="869">
        <v>29</v>
      </c>
      <c r="K116" s="869">
        <v>30</v>
      </c>
      <c r="L116" s="869">
        <v>24</v>
      </c>
      <c r="M116" s="869">
        <v>27</v>
      </c>
      <c r="N116" s="868">
        <v>276</v>
      </c>
      <c r="O116" s="214">
        <f>N116/$N$117*100</f>
        <v>5.2661705781339441</v>
      </c>
      <c r="P116" s="1154"/>
      <c r="Q116" s="209"/>
      <c r="AF116" s="196"/>
      <c r="AG116" s="196"/>
    </row>
    <row r="117" spans="1:33" s="193" customFormat="1">
      <c r="A117" s="210"/>
      <c r="B117" s="215"/>
      <c r="C117" s="216"/>
      <c r="D117" s="217"/>
      <c r="E117" s="218">
        <f>SUM(E107:E116)</f>
        <v>709</v>
      </c>
      <c r="F117" s="218">
        <f>SUM(F107:F116)</f>
        <v>633</v>
      </c>
      <c r="G117" s="218">
        <f>SUM(G107:G116)</f>
        <v>558</v>
      </c>
      <c r="H117" s="218">
        <f>SUM(H107:H116)</f>
        <v>492</v>
      </c>
      <c r="I117" s="219">
        <f t="shared" ref="I117:M117" si="16">SUM(I107:I116)</f>
        <v>830</v>
      </c>
      <c r="J117" s="218">
        <f t="shared" si="16"/>
        <v>495</v>
      </c>
      <c r="K117" s="218">
        <f t="shared" si="16"/>
        <v>518</v>
      </c>
      <c r="L117" s="220">
        <f t="shared" si="16"/>
        <v>440</v>
      </c>
      <c r="M117" s="220">
        <f t="shared" si="16"/>
        <v>566</v>
      </c>
      <c r="N117" s="218">
        <f>SUM(N107:N116)</f>
        <v>5241</v>
      </c>
      <c r="O117" s="211"/>
      <c r="P117" s="1154"/>
      <c r="Q117" s="209"/>
      <c r="AF117" s="196"/>
      <c r="AG117" s="196"/>
    </row>
    <row r="118" spans="1:33" s="193" customFormat="1">
      <c r="A118" s="220"/>
      <c r="B118" s="215"/>
      <c r="C118" s="216"/>
      <c r="D118" s="217"/>
      <c r="E118" s="215"/>
      <c r="F118" s="218"/>
      <c r="G118" s="218"/>
      <c r="H118" s="218"/>
      <c r="I118" s="219"/>
      <c r="J118" s="218"/>
      <c r="K118" s="218"/>
      <c r="L118" s="220"/>
      <c r="M118" s="220"/>
      <c r="N118" s="218"/>
      <c r="O118" s="211"/>
      <c r="P118" s="1154"/>
      <c r="Q118" s="209"/>
      <c r="AF118" s="196"/>
      <c r="AG118" s="196"/>
    </row>
    <row r="119" spans="1:33" s="193" customFormat="1">
      <c r="A119" s="237"/>
      <c r="B119" s="212"/>
      <c r="C119" s="212"/>
      <c r="D119" s="238"/>
      <c r="E119" s="212"/>
      <c r="F119" s="212"/>
      <c r="G119" s="212"/>
      <c r="H119" s="212"/>
      <c r="I119" s="212"/>
      <c r="J119" s="213"/>
      <c r="K119" s="213"/>
      <c r="L119" s="213"/>
      <c r="M119" s="213"/>
      <c r="N119" s="212"/>
      <c r="O119" s="211"/>
      <c r="P119" s="1154"/>
      <c r="Q119" s="209"/>
      <c r="AF119" s="196"/>
      <c r="AG119" s="196"/>
    </row>
    <row r="120" spans="1:33" s="193" customFormat="1">
      <c r="A120" s="865" t="s">
        <v>476</v>
      </c>
      <c r="B120" s="866">
        <v>46357</v>
      </c>
      <c r="C120" s="866">
        <v>46327</v>
      </c>
      <c r="D120" s="866">
        <v>46296</v>
      </c>
      <c r="E120" s="866">
        <v>46266</v>
      </c>
      <c r="F120" s="866">
        <v>46235</v>
      </c>
      <c r="G120" s="866">
        <v>46204</v>
      </c>
      <c r="H120" s="866">
        <v>46174</v>
      </c>
      <c r="I120" s="866">
        <v>46143</v>
      </c>
      <c r="J120" s="866">
        <v>46113</v>
      </c>
      <c r="K120" s="866">
        <v>46082</v>
      </c>
      <c r="L120" s="866">
        <v>46054</v>
      </c>
      <c r="M120" s="866">
        <v>46023</v>
      </c>
      <c r="N120" s="866" t="s">
        <v>8</v>
      </c>
      <c r="O120" s="217"/>
      <c r="P120" s="1156"/>
      <c r="Q120" s="209"/>
      <c r="AF120" s="196"/>
      <c r="AG120" s="196"/>
    </row>
    <row r="121" spans="1:33" s="193" customFormat="1" ht="22.5">
      <c r="A121" s="867" t="s">
        <v>566</v>
      </c>
      <c r="B121" s="868"/>
      <c r="C121" s="868"/>
      <c r="D121" s="868"/>
      <c r="E121" s="868">
        <v>214</v>
      </c>
      <c r="F121" s="868">
        <v>102</v>
      </c>
      <c r="G121" s="868">
        <v>118</v>
      </c>
      <c r="H121" s="868">
        <v>141</v>
      </c>
      <c r="I121" s="868">
        <v>126</v>
      </c>
      <c r="J121" s="869">
        <v>79</v>
      </c>
      <c r="K121" s="869">
        <v>85</v>
      </c>
      <c r="L121" s="869">
        <v>74</v>
      </c>
      <c r="M121" s="869">
        <v>151</v>
      </c>
      <c r="N121" s="868">
        <v>1090</v>
      </c>
      <c r="O121" s="209"/>
      <c r="P121" s="209"/>
      <c r="Q121" s="209"/>
      <c r="AF121" s="196"/>
      <c r="AG121" s="196"/>
    </row>
    <row r="122" spans="1:33" s="193" customFormat="1" ht="22.5">
      <c r="A122" s="867" t="s">
        <v>481</v>
      </c>
      <c r="B122" s="868"/>
      <c r="C122" s="868"/>
      <c r="D122" s="868"/>
      <c r="E122" s="868">
        <v>143</v>
      </c>
      <c r="F122" s="868">
        <v>128</v>
      </c>
      <c r="G122" s="868">
        <v>114</v>
      </c>
      <c r="H122" s="868">
        <v>78</v>
      </c>
      <c r="I122" s="868">
        <v>86</v>
      </c>
      <c r="J122" s="869">
        <v>97</v>
      </c>
      <c r="K122" s="869">
        <v>95</v>
      </c>
      <c r="L122" s="869">
        <v>88</v>
      </c>
      <c r="M122" s="869">
        <v>107</v>
      </c>
      <c r="N122" s="868">
        <v>936</v>
      </c>
      <c r="O122" s="209"/>
      <c r="P122" s="209"/>
      <c r="Q122" s="209"/>
      <c r="AF122" s="196"/>
      <c r="AG122" s="196"/>
    </row>
    <row r="123" spans="1:33" s="193" customFormat="1" ht="22.5">
      <c r="A123" s="867" t="s">
        <v>515</v>
      </c>
      <c r="B123" s="868"/>
      <c r="C123" s="868"/>
      <c r="D123" s="868"/>
      <c r="E123" s="868">
        <v>59</v>
      </c>
      <c r="F123" s="868">
        <v>72</v>
      </c>
      <c r="G123" s="868">
        <v>46</v>
      </c>
      <c r="H123" s="868">
        <v>53</v>
      </c>
      <c r="I123" s="868">
        <v>82</v>
      </c>
      <c r="J123" s="869">
        <v>49</v>
      </c>
      <c r="K123" s="869">
        <v>70</v>
      </c>
      <c r="L123" s="869">
        <v>58</v>
      </c>
      <c r="M123" s="869">
        <v>59</v>
      </c>
      <c r="N123" s="868">
        <v>548</v>
      </c>
      <c r="O123" s="209"/>
      <c r="P123" s="209"/>
      <c r="Q123" s="209"/>
      <c r="AF123" s="196"/>
      <c r="AG123" s="196"/>
    </row>
    <row r="124" spans="1:33" s="193" customFormat="1" ht="22.5">
      <c r="A124" s="867" t="s">
        <v>505</v>
      </c>
      <c r="B124" s="868"/>
      <c r="C124" s="868"/>
      <c r="D124" s="868"/>
      <c r="E124" s="868">
        <v>55</v>
      </c>
      <c r="F124" s="868">
        <v>63</v>
      </c>
      <c r="G124" s="868">
        <v>64</v>
      </c>
      <c r="H124" s="868">
        <v>46</v>
      </c>
      <c r="I124" s="868">
        <v>39</v>
      </c>
      <c r="J124" s="869">
        <v>41</v>
      </c>
      <c r="K124" s="869">
        <v>79</v>
      </c>
      <c r="L124" s="869">
        <v>58</v>
      </c>
      <c r="M124" s="869">
        <v>73</v>
      </c>
      <c r="N124" s="868">
        <v>518</v>
      </c>
      <c r="O124" s="209"/>
      <c r="P124" s="209"/>
      <c r="Q124" s="209"/>
      <c r="AF124" s="196"/>
      <c r="AG124" s="196"/>
    </row>
    <row r="125" spans="1:33" s="193" customFormat="1" ht="22.5">
      <c r="A125" s="867" t="s">
        <v>560</v>
      </c>
      <c r="B125" s="868"/>
      <c r="C125" s="868"/>
      <c r="D125" s="868"/>
      <c r="E125" s="868">
        <v>65</v>
      </c>
      <c r="F125" s="868">
        <v>60</v>
      </c>
      <c r="G125" s="868">
        <v>37</v>
      </c>
      <c r="H125" s="868">
        <v>45</v>
      </c>
      <c r="I125" s="868">
        <v>114</v>
      </c>
      <c r="J125" s="869">
        <v>42</v>
      </c>
      <c r="K125" s="869">
        <v>46</v>
      </c>
      <c r="L125" s="869">
        <v>27</v>
      </c>
      <c r="M125" s="869">
        <v>30</v>
      </c>
      <c r="N125" s="868">
        <v>466</v>
      </c>
      <c r="O125" s="209"/>
      <c r="P125" s="209"/>
      <c r="Q125" s="209"/>
      <c r="AF125" s="196"/>
      <c r="AG125" s="196"/>
    </row>
    <row r="126" spans="1:33" s="193" customFormat="1" ht="22.5">
      <c r="A126" s="867" t="s">
        <v>524</v>
      </c>
      <c r="B126" s="868"/>
      <c r="C126" s="868"/>
      <c r="D126" s="868"/>
      <c r="E126" s="868">
        <v>52</v>
      </c>
      <c r="F126" s="868">
        <v>60</v>
      </c>
      <c r="G126" s="868">
        <v>55</v>
      </c>
      <c r="H126" s="868">
        <v>44</v>
      </c>
      <c r="I126" s="868">
        <v>30</v>
      </c>
      <c r="J126" s="869">
        <v>57</v>
      </c>
      <c r="K126" s="869">
        <v>42</v>
      </c>
      <c r="L126" s="869">
        <v>37</v>
      </c>
      <c r="M126" s="869">
        <v>42</v>
      </c>
      <c r="N126" s="868">
        <v>419</v>
      </c>
      <c r="O126" s="209"/>
      <c r="P126" s="209"/>
      <c r="Q126" s="209"/>
      <c r="AF126" s="196"/>
      <c r="AG126" s="196"/>
    </row>
    <row r="127" spans="1:33" s="193" customFormat="1" ht="22.5">
      <c r="A127" s="867" t="s">
        <v>521</v>
      </c>
      <c r="B127" s="868"/>
      <c r="C127" s="868"/>
      <c r="D127" s="868"/>
      <c r="E127" s="868">
        <v>29</v>
      </c>
      <c r="F127" s="868">
        <v>63</v>
      </c>
      <c r="G127" s="868">
        <v>48</v>
      </c>
      <c r="H127" s="868">
        <v>30</v>
      </c>
      <c r="I127" s="868">
        <v>31</v>
      </c>
      <c r="J127" s="869">
        <v>47</v>
      </c>
      <c r="K127" s="869">
        <v>43</v>
      </c>
      <c r="L127" s="869">
        <v>28</v>
      </c>
      <c r="M127" s="869">
        <v>40</v>
      </c>
      <c r="N127" s="868">
        <v>359</v>
      </c>
      <c r="O127" s="209"/>
      <c r="P127" s="209"/>
      <c r="Q127" s="209"/>
      <c r="AF127" s="196"/>
      <c r="AG127" s="196"/>
    </row>
    <row r="128" spans="1:33" s="193" customFormat="1" ht="22.5">
      <c r="A128" s="867" t="s">
        <v>508</v>
      </c>
      <c r="B128" s="868"/>
      <c r="C128" s="868"/>
      <c r="D128" s="868"/>
      <c r="E128" s="868">
        <v>45</v>
      </c>
      <c r="F128" s="868">
        <v>35</v>
      </c>
      <c r="G128" s="868">
        <v>34</v>
      </c>
      <c r="H128" s="868">
        <v>28</v>
      </c>
      <c r="I128" s="868">
        <v>29</v>
      </c>
      <c r="J128" s="869">
        <v>50</v>
      </c>
      <c r="K128" s="869">
        <v>25</v>
      </c>
      <c r="L128" s="869">
        <v>36</v>
      </c>
      <c r="M128" s="869">
        <v>34</v>
      </c>
      <c r="N128" s="868">
        <v>316</v>
      </c>
      <c r="O128" s="209"/>
      <c r="P128" s="209"/>
      <c r="Q128" s="209"/>
      <c r="AF128" s="196"/>
      <c r="AG128" s="196"/>
    </row>
    <row r="129" spans="1:33" s="193" customFormat="1">
      <c r="A129" s="867" t="s">
        <v>364</v>
      </c>
      <c r="B129" s="868"/>
      <c r="C129" s="868"/>
      <c r="D129" s="868"/>
      <c r="E129" s="868">
        <v>5</v>
      </c>
      <c r="F129" s="868">
        <v>8</v>
      </c>
      <c r="G129" s="868">
        <v>6</v>
      </c>
      <c r="H129" s="868">
        <v>5</v>
      </c>
      <c r="I129" s="868">
        <v>269</v>
      </c>
      <c r="J129" s="869">
        <v>4</v>
      </c>
      <c r="K129" s="869">
        <v>3</v>
      </c>
      <c r="L129" s="869">
        <v>10</v>
      </c>
      <c r="M129" s="869">
        <v>3</v>
      </c>
      <c r="N129" s="868">
        <v>313</v>
      </c>
      <c r="O129" s="209"/>
      <c r="P129" s="209"/>
      <c r="Q129" s="209"/>
      <c r="AF129" s="196"/>
      <c r="AG129" s="196"/>
    </row>
    <row r="130" spans="1:33" s="193" customFormat="1" ht="22.5">
      <c r="A130" s="867" t="s">
        <v>500</v>
      </c>
      <c r="B130" s="868"/>
      <c r="C130" s="868"/>
      <c r="D130" s="868"/>
      <c r="E130" s="868">
        <v>42</v>
      </c>
      <c r="F130" s="868">
        <v>42</v>
      </c>
      <c r="G130" s="868">
        <v>36</v>
      </c>
      <c r="H130" s="868">
        <v>22</v>
      </c>
      <c r="I130" s="868">
        <v>24</v>
      </c>
      <c r="J130" s="869">
        <v>29</v>
      </c>
      <c r="K130" s="869">
        <v>30</v>
      </c>
      <c r="L130" s="869">
        <v>24</v>
      </c>
      <c r="M130" s="869">
        <v>27</v>
      </c>
      <c r="N130" s="868">
        <v>276</v>
      </c>
      <c r="O130" s="209"/>
      <c r="P130" s="209"/>
      <c r="Q130" s="209"/>
      <c r="AF130" s="196"/>
      <c r="AG130" s="196"/>
    </row>
    <row r="131" spans="1:33" s="193" customFormat="1" ht="33.75">
      <c r="A131" s="867" t="s">
        <v>514</v>
      </c>
      <c r="B131" s="868"/>
      <c r="C131" s="868"/>
      <c r="D131" s="868"/>
      <c r="E131" s="868">
        <v>50</v>
      </c>
      <c r="F131" s="868">
        <v>26</v>
      </c>
      <c r="G131" s="868">
        <v>20</v>
      </c>
      <c r="H131" s="868">
        <v>39</v>
      </c>
      <c r="I131" s="868">
        <v>58</v>
      </c>
      <c r="J131" s="869">
        <v>54</v>
      </c>
      <c r="K131" s="869">
        <v>14</v>
      </c>
      <c r="L131" s="869">
        <v>9</v>
      </c>
      <c r="M131" s="869">
        <v>4</v>
      </c>
      <c r="N131" s="868">
        <v>274</v>
      </c>
      <c r="O131" s="209"/>
      <c r="P131" s="209"/>
      <c r="Q131" s="209"/>
      <c r="AF131" s="196"/>
      <c r="AG131" s="196"/>
    </row>
    <row r="132" spans="1:33" s="193" customFormat="1" ht="22.5">
      <c r="A132" s="867" t="s">
        <v>511</v>
      </c>
      <c r="B132" s="868"/>
      <c r="C132" s="868"/>
      <c r="D132" s="868"/>
      <c r="E132" s="868">
        <v>32</v>
      </c>
      <c r="F132" s="868">
        <v>21</v>
      </c>
      <c r="G132" s="868">
        <v>47</v>
      </c>
      <c r="H132" s="868">
        <v>29</v>
      </c>
      <c r="I132" s="868">
        <v>31</v>
      </c>
      <c r="J132" s="869">
        <v>13</v>
      </c>
      <c r="K132" s="869">
        <v>36</v>
      </c>
      <c r="L132" s="869">
        <v>29</v>
      </c>
      <c r="M132" s="869">
        <v>10</v>
      </c>
      <c r="N132" s="868">
        <v>248</v>
      </c>
      <c r="O132" s="209"/>
      <c r="P132" s="209"/>
      <c r="Q132" s="209"/>
      <c r="AF132" s="196"/>
      <c r="AG132" s="196"/>
    </row>
    <row r="133" spans="1:33" s="193" customFormat="1" ht="22.5">
      <c r="A133" s="870" t="s">
        <v>520</v>
      </c>
      <c r="B133" s="868"/>
      <c r="C133" s="868"/>
      <c r="D133" s="868"/>
      <c r="E133" s="868">
        <v>41</v>
      </c>
      <c r="F133" s="868">
        <v>39</v>
      </c>
      <c r="G133" s="868">
        <v>28</v>
      </c>
      <c r="H133" s="868">
        <v>21</v>
      </c>
      <c r="I133" s="868">
        <v>19</v>
      </c>
      <c r="J133" s="869">
        <v>20</v>
      </c>
      <c r="K133" s="868">
        <v>35</v>
      </c>
      <c r="L133" s="869">
        <v>20</v>
      </c>
      <c r="M133" s="868">
        <v>21</v>
      </c>
      <c r="N133" s="868">
        <v>244</v>
      </c>
      <c r="O133" s="209"/>
      <c r="P133" s="209"/>
      <c r="Q133" s="209"/>
      <c r="AF133" s="196"/>
      <c r="AG133" s="196"/>
    </row>
    <row r="134" spans="1:33" s="193" customFormat="1" ht="33.75">
      <c r="A134" s="867" t="s">
        <v>509</v>
      </c>
      <c r="B134" s="868"/>
      <c r="C134" s="868"/>
      <c r="D134" s="868"/>
      <c r="E134" s="868">
        <v>47</v>
      </c>
      <c r="F134" s="868">
        <v>21</v>
      </c>
      <c r="G134" s="868">
        <v>38</v>
      </c>
      <c r="H134" s="868">
        <v>34</v>
      </c>
      <c r="I134" s="868">
        <v>15</v>
      </c>
      <c r="J134" s="869">
        <v>11</v>
      </c>
      <c r="K134" s="869">
        <v>27</v>
      </c>
      <c r="L134" s="869">
        <v>16</v>
      </c>
      <c r="M134" s="869">
        <v>34</v>
      </c>
      <c r="N134" s="868">
        <v>243</v>
      </c>
      <c r="O134" s="209"/>
      <c r="P134" s="209"/>
      <c r="Q134" s="209"/>
      <c r="AF134" s="196"/>
      <c r="AG134" s="196"/>
    </row>
    <row r="135" spans="1:33" s="193" customFormat="1" ht="22.5">
      <c r="A135" s="867" t="s">
        <v>537</v>
      </c>
      <c r="B135" s="868"/>
      <c r="C135" s="868"/>
      <c r="D135" s="868"/>
      <c r="E135" s="868">
        <v>40</v>
      </c>
      <c r="F135" s="868">
        <v>34</v>
      </c>
      <c r="G135" s="868">
        <v>32</v>
      </c>
      <c r="H135" s="868">
        <v>30</v>
      </c>
      <c r="I135" s="868">
        <v>17</v>
      </c>
      <c r="J135" s="869">
        <v>18</v>
      </c>
      <c r="K135" s="869">
        <v>22</v>
      </c>
      <c r="L135" s="869">
        <v>14</v>
      </c>
      <c r="M135" s="869">
        <v>21</v>
      </c>
      <c r="N135" s="868">
        <v>228</v>
      </c>
      <c r="O135" s="209"/>
      <c r="P135" s="209"/>
      <c r="Q135" s="209"/>
      <c r="AF135" s="196"/>
      <c r="AG135" s="196"/>
    </row>
    <row r="136" spans="1:33" s="193" customFormat="1" ht="22.5">
      <c r="A136" s="867" t="s">
        <v>502</v>
      </c>
      <c r="B136" s="868"/>
      <c r="C136" s="868"/>
      <c r="D136" s="868"/>
      <c r="E136" s="868">
        <v>41</v>
      </c>
      <c r="F136" s="868">
        <v>19</v>
      </c>
      <c r="G136" s="868">
        <v>15</v>
      </c>
      <c r="H136" s="868">
        <v>19</v>
      </c>
      <c r="I136" s="868">
        <v>30</v>
      </c>
      <c r="J136" s="869">
        <v>53</v>
      </c>
      <c r="K136" s="869">
        <v>12</v>
      </c>
      <c r="L136" s="869">
        <v>13</v>
      </c>
      <c r="M136" s="869">
        <v>13</v>
      </c>
      <c r="N136" s="868">
        <v>215</v>
      </c>
      <c r="O136" s="209"/>
      <c r="P136" s="209"/>
      <c r="Q136" s="209"/>
      <c r="AF136" s="196"/>
      <c r="AG136" s="196"/>
    </row>
    <row r="137" spans="1:33" s="193" customFormat="1" ht="22.5">
      <c r="A137" s="867" t="s">
        <v>499</v>
      </c>
      <c r="B137" s="868"/>
      <c r="C137" s="868"/>
      <c r="D137" s="868"/>
      <c r="E137" s="868">
        <v>16</v>
      </c>
      <c r="F137" s="868">
        <v>30</v>
      </c>
      <c r="G137" s="868">
        <v>33</v>
      </c>
      <c r="H137" s="868">
        <v>18</v>
      </c>
      <c r="I137" s="868">
        <v>22</v>
      </c>
      <c r="J137" s="869">
        <v>19</v>
      </c>
      <c r="K137" s="869">
        <v>22</v>
      </c>
      <c r="L137" s="869">
        <v>17</v>
      </c>
      <c r="M137" s="869">
        <v>20</v>
      </c>
      <c r="N137" s="868">
        <v>197</v>
      </c>
      <c r="O137" s="209"/>
      <c r="P137" s="209"/>
      <c r="Q137" s="209"/>
      <c r="AF137" s="196"/>
      <c r="AG137" s="196"/>
    </row>
    <row r="138" spans="1:33" s="193" customFormat="1" ht="22.5">
      <c r="A138" s="867" t="s">
        <v>484</v>
      </c>
      <c r="B138" s="868"/>
      <c r="C138" s="868"/>
      <c r="D138" s="868"/>
      <c r="E138" s="868">
        <v>37</v>
      </c>
      <c r="F138" s="868">
        <v>35</v>
      </c>
      <c r="G138" s="868">
        <v>16</v>
      </c>
      <c r="H138" s="868">
        <v>11</v>
      </c>
      <c r="I138" s="868">
        <v>15</v>
      </c>
      <c r="J138" s="869">
        <v>26</v>
      </c>
      <c r="K138" s="869">
        <v>24</v>
      </c>
      <c r="L138" s="869">
        <v>14</v>
      </c>
      <c r="M138" s="869">
        <v>9</v>
      </c>
      <c r="N138" s="868">
        <v>187</v>
      </c>
      <c r="O138" s="209"/>
      <c r="P138" s="209"/>
      <c r="Q138" s="209"/>
      <c r="AF138" s="196"/>
      <c r="AG138" s="196"/>
    </row>
    <row r="139" spans="1:33" s="193" customFormat="1" ht="22.5">
      <c r="A139" s="870" t="s">
        <v>493</v>
      </c>
      <c r="B139" s="868"/>
      <c r="C139" s="868"/>
      <c r="D139" s="868"/>
      <c r="E139" s="868">
        <v>16</v>
      </c>
      <c r="F139" s="868">
        <v>15</v>
      </c>
      <c r="G139" s="868">
        <v>21</v>
      </c>
      <c r="H139" s="868">
        <v>15</v>
      </c>
      <c r="I139" s="868">
        <v>6</v>
      </c>
      <c r="J139" s="869">
        <v>7</v>
      </c>
      <c r="K139" s="869">
        <v>21</v>
      </c>
      <c r="L139" s="869">
        <v>13</v>
      </c>
      <c r="M139" s="869">
        <v>15</v>
      </c>
      <c r="N139" s="868">
        <v>129</v>
      </c>
      <c r="O139" s="209"/>
      <c r="P139" s="209"/>
      <c r="Q139" s="209"/>
      <c r="AF139" s="196"/>
      <c r="AG139" s="196"/>
    </row>
    <row r="140" spans="1:33" s="193" customFormat="1">
      <c r="A140" s="871" t="s">
        <v>528</v>
      </c>
      <c r="B140" s="868"/>
      <c r="C140" s="868"/>
      <c r="D140" s="868"/>
      <c r="E140" s="868">
        <v>17</v>
      </c>
      <c r="F140" s="868">
        <v>15</v>
      </c>
      <c r="G140" s="868">
        <v>18</v>
      </c>
      <c r="H140" s="868">
        <v>6</v>
      </c>
      <c r="I140" s="868">
        <v>13</v>
      </c>
      <c r="J140" s="869">
        <v>13</v>
      </c>
      <c r="K140" s="869">
        <v>10</v>
      </c>
      <c r="L140" s="869">
        <v>9</v>
      </c>
      <c r="M140" s="869">
        <v>14</v>
      </c>
      <c r="N140" s="868">
        <v>115</v>
      </c>
      <c r="O140" s="209"/>
      <c r="P140" s="209"/>
      <c r="Q140" s="209"/>
      <c r="AF140" s="196"/>
      <c r="AG140" s="196"/>
    </row>
    <row r="141" spans="1:33" s="193" customFormat="1" ht="33.75">
      <c r="A141" s="867" t="s">
        <v>522</v>
      </c>
      <c r="B141" s="868"/>
      <c r="C141" s="868"/>
      <c r="D141" s="868"/>
      <c r="E141" s="868">
        <v>10</v>
      </c>
      <c r="F141" s="868">
        <v>20</v>
      </c>
      <c r="G141" s="868">
        <v>13</v>
      </c>
      <c r="H141" s="868">
        <v>8</v>
      </c>
      <c r="I141" s="868">
        <v>6</v>
      </c>
      <c r="J141" s="869">
        <v>12</v>
      </c>
      <c r="K141" s="869">
        <v>16</v>
      </c>
      <c r="L141" s="869">
        <v>12</v>
      </c>
      <c r="M141" s="869">
        <v>14</v>
      </c>
      <c r="N141" s="868">
        <v>111</v>
      </c>
      <c r="O141" s="209"/>
      <c r="P141" s="209"/>
      <c r="Q141" s="209"/>
      <c r="AF141" s="196"/>
      <c r="AG141" s="196"/>
    </row>
    <row r="142" spans="1:33" s="193" customFormat="1" ht="22.5">
      <c r="A142" s="867" t="s">
        <v>483</v>
      </c>
      <c r="B142" s="868"/>
      <c r="C142" s="868"/>
      <c r="D142" s="868"/>
      <c r="E142" s="868">
        <v>11</v>
      </c>
      <c r="F142" s="868">
        <v>13</v>
      </c>
      <c r="G142" s="868">
        <v>10</v>
      </c>
      <c r="H142" s="868">
        <v>13</v>
      </c>
      <c r="I142" s="868">
        <v>7</v>
      </c>
      <c r="J142" s="869">
        <v>14</v>
      </c>
      <c r="K142" s="869">
        <v>10</v>
      </c>
      <c r="L142" s="869">
        <v>10</v>
      </c>
      <c r="M142" s="869">
        <v>8</v>
      </c>
      <c r="N142" s="868">
        <v>96</v>
      </c>
      <c r="O142" s="209"/>
      <c r="P142" s="209"/>
      <c r="Q142" s="209"/>
      <c r="AF142" s="196"/>
      <c r="AG142" s="196"/>
    </row>
    <row r="143" spans="1:33" s="193" customFormat="1" ht="22.5">
      <c r="A143" s="867" t="s">
        <v>579</v>
      </c>
      <c r="B143" s="868"/>
      <c r="C143" s="868"/>
      <c r="D143" s="868"/>
      <c r="E143" s="868">
        <v>7</v>
      </c>
      <c r="F143" s="868">
        <v>2</v>
      </c>
      <c r="G143" s="868">
        <v>4</v>
      </c>
      <c r="H143" s="868">
        <v>7</v>
      </c>
      <c r="I143" s="868">
        <v>8</v>
      </c>
      <c r="J143" s="869">
        <v>6</v>
      </c>
      <c r="K143" s="869">
        <v>12</v>
      </c>
      <c r="L143" s="869">
        <v>6</v>
      </c>
      <c r="M143" s="869">
        <v>33</v>
      </c>
      <c r="N143" s="868">
        <v>85</v>
      </c>
      <c r="O143" s="209"/>
      <c r="P143" s="209"/>
      <c r="Q143" s="209"/>
      <c r="AF143" s="196"/>
      <c r="AG143" s="196"/>
    </row>
    <row r="144" spans="1:33" s="193" customFormat="1" ht="33.75">
      <c r="A144" s="867" t="s">
        <v>512</v>
      </c>
      <c r="B144" s="868"/>
      <c r="C144" s="868"/>
      <c r="D144" s="868"/>
      <c r="E144" s="868">
        <v>16</v>
      </c>
      <c r="F144" s="868">
        <v>8</v>
      </c>
      <c r="G144" s="868">
        <v>4</v>
      </c>
      <c r="H144" s="868">
        <v>5</v>
      </c>
      <c r="I144" s="868">
        <v>13</v>
      </c>
      <c r="J144" s="869">
        <v>6</v>
      </c>
      <c r="K144" s="869">
        <v>16</v>
      </c>
      <c r="L144" s="869">
        <v>7</v>
      </c>
      <c r="M144" s="869">
        <v>10</v>
      </c>
      <c r="N144" s="868">
        <v>85</v>
      </c>
      <c r="O144" s="209"/>
      <c r="P144" s="209"/>
      <c r="Q144" s="209"/>
      <c r="AF144" s="196"/>
      <c r="AG144" s="196"/>
    </row>
    <row r="145" spans="1:33" s="193" customFormat="1" ht="22.5">
      <c r="A145" s="867" t="s">
        <v>507</v>
      </c>
      <c r="B145" s="868"/>
      <c r="C145" s="868"/>
      <c r="D145" s="868"/>
      <c r="E145" s="868">
        <v>12</v>
      </c>
      <c r="F145" s="868">
        <v>8</v>
      </c>
      <c r="G145" s="868">
        <v>5</v>
      </c>
      <c r="H145" s="868">
        <v>19</v>
      </c>
      <c r="I145" s="868">
        <v>2</v>
      </c>
      <c r="J145" s="869">
        <v>7</v>
      </c>
      <c r="K145" s="869">
        <v>9</v>
      </c>
      <c r="L145" s="869">
        <v>8</v>
      </c>
      <c r="M145" s="869">
        <v>12</v>
      </c>
      <c r="N145" s="868">
        <v>82</v>
      </c>
      <c r="O145" s="209"/>
      <c r="P145" s="209"/>
      <c r="Q145" s="209"/>
      <c r="AF145" s="196"/>
      <c r="AG145" s="196"/>
    </row>
    <row r="146" spans="1:33" s="193" customFormat="1">
      <c r="A146" s="867" t="s">
        <v>372</v>
      </c>
      <c r="B146" s="868"/>
      <c r="C146" s="868"/>
      <c r="D146" s="868"/>
      <c r="E146" s="868">
        <v>5</v>
      </c>
      <c r="F146" s="868">
        <v>10</v>
      </c>
      <c r="G146" s="868">
        <v>10</v>
      </c>
      <c r="H146" s="868">
        <v>4</v>
      </c>
      <c r="I146" s="868">
        <v>7</v>
      </c>
      <c r="J146" s="869">
        <v>11</v>
      </c>
      <c r="K146" s="869">
        <v>22</v>
      </c>
      <c r="L146" s="869">
        <v>7</v>
      </c>
      <c r="M146" s="869">
        <v>6</v>
      </c>
      <c r="N146" s="868">
        <v>82</v>
      </c>
      <c r="O146" s="209"/>
      <c r="P146" s="209"/>
      <c r="Q146" s="209"/>
      <c r="AF146" s="196"/>
      <c r="AG146" s="196"/>
    </row>
    <row r="147" spans="1:33" s="193" customFormat="1" ht="22.5">
      <c r="A147" s="867" t="s">
        <v>516</v>
      </c>
      <c r="B147" s="868"/>
      <c r="C147" s="868"/>
      <c r="D147" s="868"/>
      <c r="E147" s="868">
        <v>8</v>
      </c>
      <c r="F147" s="868">
        <v>12</v>
      </c>
      <c r="G147" s="868">
        <v>5</v>
      </c>
      <c r="H147" s="868">
        <v>10</v>
      </c>
      <c r="I147" s="868">
        <v>7</v>
      </c>
      <c r="J147" s="869">
        <v>6</v>
      </c>
      <c r="K147" s="869">
        <v>8</v>
      </c>
      <c r="L147" s="869">
        <v>14</v>
      </c>
      <c r="M147" s="869">
        <v>8</v>
      </c>
      <c r="N147" s="868">
        <v>78</v>
      </c>
      <c r="O147" s="209"/>
      <c r="P147" s="209"/>
      <c r="Q147" s="209"/>
      <c r="AF147" s="196"/>
      <c r="AG147" s="196"/>
    </row>
    <row r="148" spans="1:33" s="193" customFormat="1">
      <c r="A148" s="872" t="s">
        <v>375</v>
      </c>
      <c r="B148" s="868"/>
      <c r="C148" s="868"/>
      <c r="D148" s="868"/>
      <c r="E148" s="868">
        <v>8</v>
      </c>
      <c r="F148" s="868">
        <v>8</v>
      </c>
      <c r="G148" s="868">
        <v>10</v>
      </c>
      <c r="H148" s="868">
        <v>12</v>
      </c>
      <c r="I148" s="868">
        <v>4</v>
      </c>
      <c r="J148" s="869">
        <v>3</v>
      </c>
      <c r="K148" s="869">
        <v>11</v>
      </c>
      <c r="L148" s="869">
        <v>7</v>
      </c>
      <c r="M148" s="869">
        <v>14</v>
      </c>
      <c r="N148" s="868">
        <v>77</v>
      </c>
      <c r="O148" s="209"/>
      <c r="P148" s="209"/>
      <c r="Q148" s="209"/>
      <c r="AF148" s="196"/>
      <c r="AG148" s="196"/>
    </row>
    <row r="149" spans="1:33" s="193" customFormat="1">
      <c r="A149" s="867" t="s">
        <v>527</v>
      </c>
      <c r="B149" s="868"/>
      <c r="C149" s="868"/>
      <c r="D149" s="868"/>
      <c r="E149" s="868">
        <v>17</v>
      </c>
      <c r="F149" s="868">
        <v>14</v>
      </c>
      <c r="G149" s="868">
        <v>10</v>
      </c>
      <c r="H149" s="868">
        <v>7</v>
      </c>
      <c r="I149" s="868">
        <v>8</v>
      </c>
      <c r="J149" s="869">
        <v>7</v>
      </c>
      <c r="K149" s="869">
        <v>6</v>
      </c>
      <c r="L149" s="869">
        <v>1</v>
      </c>
      <c r="M149" s="869">
        <v>6</v>
      </c>
      <c r="N149" s="868">
        <v>76</v>
      </c>
      <c r="O149" s="209"/>
      <c r="P149" s="209"/>
      <c r="Q149" s="209"/>
      <c r="AF149" s="196"/>
      <c r="AG149" s="196"/>
    </row>
    <row r="150" spans="1:33" s="193" customFormat="1">
      <c r="A150" s="867" t="s">
        <v>368</v>
      </c>
      <c r="B150" s="868"/>
      <c r="C150" s="868"/>
      <c r="D150" s="868"/>
      <c r="E150" s="868">
        <v>10</v>
      </c>
      <c r="F150" s="868">
        <v>9</v>
      </c>
      <c r="G150" s="868">
        <v>7</v>
      </c>
      <c r="H150" s="868">
        <v>7</v>
      </c>
      <c r="I150" s="868">
        <v>2</v>
      </c>
      <c r="J150" s="869">
        <v>4</v>
      </c>
      <c r="K150" s="869">
        <v>9</v>
      </c>
      <c r="L150" s="869">
        <v>7</v>
      </c>
      <c r="M150" s="869">
        <v>6</v>
      </c>
      <c r="N150" s="868">
        <v>61</v>
      </c>
      <c r="O150" s="209"/>
      <c r="P150" s="209"/>
      <c r="Q150" s="209"/>
      <c r="AF150" s="196"/>
      <c r="AG150" s="196"/>
    </row>
    <row r="151" spans="1:33" s="193" customFormat="1">
      <c r="A151" s="867" t="s">
        <v>371</v>
      </c>
      <c r="B151" s="868"/>
      <c r="C151" s="868"/>
      <c r="D151" s="868"/>
      <c r="E151" s="868">
        <v>8</v>
      </c>
      <c r="F151" s="868">
        <v>9</v>
      </c>
      <c r="G151" s="868">
        <v>13</v>
      </c>
      <c r="H151" s="868">
        <v>2</v>
      </c>
      <c r="I151" s="868">
        <v>4</v>
      </c>
      <c r="J151" s="869">
        <v>3</v>
      </c>
      <c r="K151" s="869">
        <v>7</v>
      </c>
      <c r="L151" s="869">
        <v>4</v>
      </c>
      <c r="M151" s="869">
        <v>7</v>
      </c>
      <c r="N151" s="868">
        <v>57</v>
      </c>
      <c r="O151" s="209"/>
      <c r="P151" s="209"/>
      <c r="Q151" s="209"/>
      <c r="AF151" s="196"/>
      <c r="AG151" s="196"/>
    </row>
    <row r="152" spans="1:33" s="193" customFormat="1">
      <c r="A152" s="867" t="s">
        <v>441</v>
      </c>
      <c r="B152" s="868"/>
      <c r="C152" s="868"/>
      <c r="D152" s="868"/>
      <c r="E152" s="868">
        <v>7</v>
      </c>
      <c r="F152" s="868">
        <v>11</v>
      </c>
      <c r="G152" s="868">
        <v>2</v>
      </c>
      <c r="H152" s="868">
        <v>4</v>
      </c>
      <c r="I152" s="868">
        <v>3</v>
      </c>
      <c r="J152" s="869">
        <v>10</v>
      </c>
      <c r="K152" s="869">
        <v>5</v>
      </c>
      <c r="L152" s="869">
        <v>1</v>
      </c>
      <c r="M152" s="869">
        <v>7</v>
      </c>
      <c r="N152" s="868">
        <v>50</v>
      </c>
      <c r="O152" s="209"/>
      <c r="P152" s="209"/>
      <c r="Q152" s="209"/>
      <c r="AF152" s="196"/>
      <c r="AG152" s="196"/>
    </row>
    <row r="153" spans="1:33" s="193" customFormat="1">
      <c r="A153" s="867" t="s">
        <v>348</v>
      </c>
      <c r="B153" s="868"/>
      <c r="C153" s="868"/>
      <c r="D153" s="868"/>
      <c r="E153" s="868">
        <v>9</v>
      </c>
      <c r="F153" s="868">
        <v>11</v>
      </c>
      <c r="G153" s="868">
        <v>6</v>
      </c>
      <c r="H153" s="868">
        <v>4</v>
      </c>
      <c r="I153" s="868">
        <v>4</v>
      </c>
      <c r="J153" s="869">
        <v>0</v>
      </c>
      <c r="K153" s="869">
        <v>3</v>
      </c>
      <c r="L153" s="869">
        <v>7</v>
      </c>
      <c r="M153" s="869">
        <v>0</v>
      </c>
      <c r="N153" s="868">
        <v>44</v>
      </c>
      <c r="O153" s="209"/>
      <c r="P153" s="209"/>
      <c r="Q153" s="209"/>
      <c r="AF153" s="196"/>
      <c r="AG153" s="196"/>
    </row>
    <row r="154" spans="1:33" s="193" customFormat="1">
      <c r="A154" s="870" t="s">
        <v>362</v>
      </c>
      <c r="B154" s="868"/>
      <c r="C154" s="868"/>
      <c r="D154" s="868"/>
      <c r="E154" s="868">
        <v>7</v>
      </c>
      <c r="F154" s="868">
        <v>7</v>
      </c>
      <c r="G154" s="868">
        <v>8</v>
      </c>
      <c r="H154" s="868">
        <v>1</v>
      </c>
      <c r="I154" s="868">
        <v>2</v>
      </c>
      <c r="J154" s="869">
        <v>3</v>
      </c>
      <c r="K154" s="869">
        <v>1</v>
      </c>
      <c r="L154" s="869">
        <v>9</v>
      </c>
      <c r="M154" s="869">
        <v>4</v>
      </c>
      <c r="N154" s="868">
        <v>42</v>
      </c>
      <c r="O154" s="209"/>
      <c r="P154" s="209"/>
      <c r="Q154" s="209"/>
      <c r="AF154" s="196"/>
      <c r="AG154" s="196"/>
    </row>
    <row r="155" spans="1:33" s="193" customFormat="1">
      <c r="A155" s="867" t="s">
        <v>359</v>
      </c>
      <c r="B155" s="868"/>
      <c r="C155" s="868"/>
      <c r="D155" s="868"/>
      <c r="E155" s="868">
        <v>3</v>
      </c>
      <c r="F155" s="868">
        <v>7</v>
      </c>
      <c r="G155" s="868">
        <v>7</v>
      </c>
      <c r="H155" s="868">
        <v>1</v>
      </c>
      <c r="I155" s="868">
        <v>5</v>
      </c>
      <c r="J155" s="869">
        <v>1</v>
      </c>
      <c r="K155" s="869">
        <v>4</v>
      </c>
      <c r="L155" s="869">
        <v>6</v>
      </c>
      <c r="M155" s="869">
        <v>7</v>
      </c>
      <c r="N155" s="868">
        <v>41</v>
      </c>
      <c r="O155" s="209"/>
      <c r="P155" s="209"/>
      <c r="Q155" s="209"/>
      <c r="AF155" s="196"/>
      <c r="AG155" s="196"/>
    </row>
    <row r="156" spans="1:33" s="193" customFormat="1">
      <c r="A156" s="867" t="s">
        <v>377</v>
      </c>
      <c r="B156" s="868"/>
      <c r="C156" s="868"/>
      <c r="D156" s="868"/>
      <c r="E156" s="868">
        <v>5</v>
      </c>
      <c r="F156" s="868">
        <v>8</v>
      </c>
      <c r="G156" s="868">
        <v>6</v>
      </c>
      <c r="H156" s="868">
        <v>3</v>
      </c>
      <c r="I156" s="868">
        <v>2</v>
      </c>
      <c r="J156" s="869">
        <v>6</v>
      </c>
      <c r="K156" s="869">
        <v>0</v>
      </c>
      <c r="L156" s="869">
        <v>4</v>
      </c>
      <c r="M156" s="869">
        <v>6</v>
      </c>
      <c r="N156" s="868">
        <v>40</v>
      </c>
      <c r="O156" s="209"/>
      <c r="P156" s="209"/>
      <c r="Q156" s="209"/>
      <c r="AF156" s="196"/>
      <c r="AG156" s="196"/>
    </row>
    <row r="157" spans="1:33" s="193" customFormat="1" ht="22.5">
      <c r="A157" s="867" t="s">
        <v>529</v>
      </c>
      <c r="B157" s="868"/>
      <c r="C157" s="868"/>
      <c r="D157" s="868"/>
      <c r="E157" s="868">
        <v>2</v>
      </c>
      <c r="F157" s="868">
        <v>1</v>
      </c>
      <c r="G157" s="868">
        <v>8</v>
      </c>
      <c r="H157" s="868">
        <v>4</v>
      </c>
      <c r="I157" s="868">
        <v>7</v>
      </c>
      <c r="J157" s="869">
        <v>5</v>
      </c>
      <c r="K157" s="869">
        <v>5</v>
      </c>
      <c r="L157" s="869">
        <v>3</v>
      </c>
      <c r="M157" s="869">
        <v>2</v>
      </c>
      <c r="N157" s="868">
        <v>37</v>
      </c>
      <c r="O157" s="209"/>
      <c r="P157" s="209"/>
      <c r="Q157" s="209"/>
      <c r="AF157" s="196"/>
      <c r="AG157" s="196"/>
    </row>
    <row r="158" spans="1:33" s="193" customFormat="1">
      <c r="A158" s="867" t="s">
        <v>360</v>
      </c>
      <c r="B158" s="868"/>
      <c r="C158" s="868"/>
      <c r="D158" s="868"/>
      <c r="E158" s="868">
        <v>4</v>
      </c>
      <c r="F158" s="868">
        <v>5</v>
      </c>
      <c r="G158" s="868">
        <v>9</v>
      </c>
      <c r="H158" s="868">
        <v>2</v>
      </c>
      <c r="I158" s="868">
        <v>2</v>
      </c>
      <c r="J158" s="869">
        <v>6</v>
      </c>
      <c r="K158" s="869">
        <v>2</v>
      </c>
      <c r="L158" s="869">
        <v>4</v>
      </c>
      <c r="M158" s="869">
        <v>3</v>
      </c>
      <c r="N158" s="868">
        <v>37</v>
      </c>
      <c r="O158" s="209"/>
      <c r="P158" s="209"/>
      <c r="Q158" s="209"/>
      <c r="AF158" s="196"/>
      <c r="AG158" s="196"/>
    </row>
    <row r="159" spans="1:33" s="193" customFormat="1">
      <c r="A159" s="867" t="s">
        <v>366</v>
      </c>
      <c r="B159" s="868"/>
      <c r="C159" s="868"/>
      <c r="D159" s="868"/>
      <c r="E159" s="868">
        <v>6</v>
      </c>
      <c r="F159" s="868">
        <v>5</v>
      </c>
      <c r="G159" s="868">
        <v>8</v>
      </c>
      <c r="H159" s="868">
        <v>2</v>
      </c>
      <c r="I159" s="868">
        <v>0</v>
      </c>
      <c r="J159" s="869">
        <v>1</v>
      </c>
      <c r="K159" s="869">
        <v>2</v>
      </c>
      <c r="L159" s="869">
        <v>5</v>
      </c>
      <c r="M159" s="869">
        <v>6</v>
      </c>
      <c r="N159" s="868">
        <v>35</v>
      </c>
      <c r="O159" s="209"/>
      <c r="P159" s="209"/>
      <c r="Q159" s="209"/>
      <c r="AF159" s="196"/>
      <c r="AG159" s="196"/>
    </row>
    <row r="160" spans="1:33" s="193" customFormat="1" ht="22.5">
      <c r="A160" s="867" t="s">
        <v>373</v>
      </c>
      <c r="B160" s="868"/>
      <c r="C160" s="868"/>
      <c r="D160" s="868"/>
      <c r="E160" s="868">
        <v>6</v>
      </c>
      <c r="F160" s="868">
        <v>4</v>
      </c>
      <c r="G160" s="868">
        <v>8</v>
      </c>
      <c r="H160" s="868">
        <v>1</v>
      </c>
      <c r="I160" s="868">
        <v>0</v>
      </c>
      <c r="J160" s="869">
        <v>2</v>
      </c>
      <c r="K160" s="869">
        <v>5</v>
      </c>
      <c r="L160" s="869">
        <v>4</v>
      </c>
      <c r="M160" s="869">
        <v>5</v>
      </c>
      <c r="N160" s="868">
        <v>35</v>
      </c>
      <c r="O160" s="209"/>
      <c r="P160" s="209"/>
      <c r="Q160" s="209"/>
      <c r="AF160" s="196"/>
      <c r="AG160" s="196"/>
    </row>
    <row r="161" spans="1:33" s="193" customFormat="1">
      <c r="A161" s="870" t="s">
        <v>532</v>
      </c>
      <c r="B161" s="868"/>
      <c r="C161" s="868"/>
      <c r="D161" s="868"/>
      <c r="E161" s="868">
        <v>1</v>
      </c>
      <c r="F161" s="868">
        <v>1</v>
      </c>
      <c r="G161" s="868">
        <v>4</v>
      </c>
      <c r="H161" s="868">
        <v>2</v>
      </c>
      <c r="I161" s="868">
        <v>2</v>
      </c>
      <c r="J161" s="869">
        <v>7</v>
      </c>
      <c r="K161" s="869">
        <v>8</v>
      </c>
      <c r="L161" s="869">
        <v>6</v>
      </c>
      <c r="M161" s="869">
        <v>3</v>
      </c>
      <c r="N161" s="868">
        <v>34</v>
      </c>
      <c r="O161" s="209"/>
      <c r="P161" s="209"/>
      <c r="Q161" s="209"/>
      <c r="AF161" s="196"/>
      <c r="AG161" s="196"/>
    </row>
    <row r="162" spans="1:33" s="193" customFormat="1" ht="33.75">
      <c r="A162" s="867" t="s">
        <v>491</v>
      </c>
      <c r="B162" s="868"/>
      <c r="C162" s="868"/>
      <c r="D162" s="868"/>
      <c r="E162" s="868">
        <v>5</v>
      </c>
      <c r="F162" s="868">
        <v>4</v>
      </c>
      <c r="G162" s="868">
        <v>3</v>
      </c>
      <c r="H162" s="868">
        <v>3</v>
      </c>
      <c r="I162" s="868">
        <v>5</v>
      </c>
      <c r="J162" s="869">
        <v>1</v>
      </c>
      <c r="K162" s="869">
        <v>4</v>
      </c>
      <c r="L162" s="869">
        <v>2</v>
      </c>
      <c r="M162" s="869">
        <v>5</v>
      </c>
      <c r="N162" s="868">
        <v>32</v>
      </c>
      <c r="O162" s="209"/>
      <c r="P162" s="209"/>
      <c r="Q162" s="209"/>
      <c r="AF162" s="196"/>
      <c r="AG162" s="196"/>
    </row>
    <row r="163" spans="1:33" s="193" customFormat="1">
      <c r="A163" s="867" t="s">
        <v>357</v>
      </c>
      <c r="B163" s="868"/>
      <c r="C163" s="868"/>
      <c r="D163" s="868"/>
      <c r="E163" s="868">
        <v>6</v>
      </c>
      <c r="F163" s="868">
        <v>4</v>
      </c>
      <c r="G163" s="868">
        <v>10</v>
      </c>
      <c r="H163" s="868">
        <v>6</v>
      </c>
      <c r="I163" s="868">
        <v>0</v>
      </c>
      <c r="J163" s="869">
        <v>1</v>
      </c>
      <c r="K163" s="869">
        <v>0</v>
      </c>
      <c r="L163" s="869">
        <v>2</v>
      </c>
      <c r="M163" s="869">
        <v>3</v>
      </c>
      <c r="N163" s="868">
        <v>32</v>
      </c>
      <c r="O163" s="209"/>
      <c r="P163" s="209"/>
      <c r="Q163" s="209"/>
      <c r="AF163" s="196"/>
      <c r="AG163" s="196"/>
    </row>
    <row r="164" spans="1:33" s="193" customFormat="1">
      <c r="A164" s="867" t="s">
        <v>378</v>
      </c>
      <c r="B164" s="868"/>
      <c r="C164" s="868"/>
      <c r="D164" s="868"/>
      <c r="E164" s="868">
        <v>4</v>
      </c>
      <c r="F164" s="868">
        <v>7</v>
      </c>
      <c r="G164" s="868">
        <v>6</v>
      </c>
      <c r="H164" s="868">
        <v>2</v>
      </c>
      <c r="I164" s="868">
        <v>1</v>
      </c>
      <c r="J164" s="869">
        <v>2</v>
      </c>
      <c r="K164" s="869">
        <v>4</v>
      </c>
      <c r="L164" s="869">
        <v>4</v>
      </c>
      <c r="M164" s="869">
        <v>2</v>
      </c>
      <c r="N164" s="868">
        <v>32</v>
      </c>
      <c r="O164" s="209"/>
      <c r="P164" s="209"/>
      <c r="Q164" s="209"/>
      <c r="AF164" s="196"/>
      <c r="AG164" s="196"/>
    </row>
    <row r="165" spans="1:33" s="193" customFormat="1" ht="22.5">
      <c r="A165" s="867" t="s">
        <v>533</v>
      </c>
      <c r="B165" s="868"/>
      <c r="C165" s="868"/>
      <c r="D165" s="868"/>
      <c r="E165" s="868">
        <v>1</v>
      </c>
      <c r="F165" s="868">
        <v>7</v>
      </c>
      <c r="G165" s="868">
        <v>5</v>
      </c>
      <c r="H165" s="868">
        <v>3</v>
      </c>
      <c r="I165" s="868">
        <v>1</v>
      </c>
      <c r="J165" s="869">
        <v>4</v>
      </c>
      <c r="K165" s="869">
        <v>2</v>
      </c>
      <c r="L165" s="869">
        <v>5</v>
      </c>
      <c r="M165" s="869">
        <v>3</v>
      </c>
      <c r="N165" s="868">
        <v>31</v>
      </c>
      <c r="O165" s="209"/>
      <c r="P165" s="209"/>
      <c r="Q165" s="209"/>
      <c r="AF165" s="196"/>
      <c r="AG165" s="196"/>
    </row>
    <row r="166" spans="1:33" s="193" customFormat="1">
      <c r="A166" s="867" t="s">
        <v>352</v>
      </c>
      <c r="B166" s="868"/>
      <c r="C166" s="868"/>
      <c r="D166" s="868"/>
      <c r="E166" s="868">
        <v>4</v>
      </c>
      <c r="F166" s="868">
        <v>7</v>
      </c>
      <c r="G166" s="868">
        <v>5</v>
      </c>
      <c r="H166" s="868">
        <v>2</v>
      </c>
      <c r="I166" s="868">
        <v>1</v>
      </c>
      <c r="J166" s="869">
        <v>5</v>
      </c>
      <c r="K166" s="869">
        <v>2</v>
      </c>
      <c r="L166" s="869">
        <v>4</v>
      </c>
      <c r="M166" s="869">
        <v>1</v>
      </c>
      <c r="N166" s="868">
        <v>31</v>
      </c>
      <c r="O166" s="209"/>
      <c r="P166" s="209"/>
      <c r="Q166" s="209"/>
      <c r="AF166" s="196"/>
      <c r="AG166" s="196"/>
    </row>
    <row r="167" spans="1:33" s="193" customFormat="1">
      <c r="A167" s="867" t="s">
        <v>536</v>
      </c>
      <c r="B167" s="868"/>
      <c r="C167" s="868"/>
      <c r="D167" s="868"/>
      <c r="E167" s="868">
        <v>3</v>
      </c>
      <c r="F167" s="868">
        <v>3</v>
      </c>
      <c r="G167" s="868">
        <v>6</v>
      </c>
      <c r="H167" s="868">
        <v>1</v>
      </c>
      <c r="I167" s="868">
        <v>3</v>
      </c>
      <c r="J167" s="869">
        <v>2</v>
      </c>
      <c r="K167" s="869">
        <v>5</v>
      </c>
      <c r="L167" s="869">
        <v>6</v>
      </c>
      <c r="M167" s="869">
        <v>0</v>
      </c>
      <c r="N167" s="868">
        <v>29</v>
      </c>
      <c r="O167" s="209"/>
      <c r="P167" s="209"/>
      <c r="Q167" s="209"/>
      <c r="AF167" s="196"/>
      <c r="AG167" s="196"/>
    </row>
    <row r="168" spans="1:33" s="193" customFormat="1" ht="22.5">
      <c r="A168" s="867" t="s">
        <v>518</v>
      </c>
      <c r="B168" s="868"/>
      <c r="C168" s="868"/>
      <c r="D168" s="868"/>
      <c r="E168" s="868">
        <v>3</v>
      </c>
      <c r="F168" s="868">
        <v>4</v>
      </c>
      <c r="G168" s="868">
        <v>3</v>
      </c>
      <c r="H168" s="868">
        <v>3</v>
      </c>
      <c r="I168" s="868">
        <v>4</v>
      </c>
      <c r="J168" s="869">
        <v>2</v>
      </c>
      <c r="K168" s="869">
        <v>0</v>
      </c>
      <c r="L168" s="869">
        <v>7</v>
      </c>
      <c r="M168" s="869">
        <v>2</v>
      </c>
      <c r="N168" s="868">
        <v>28</v>
      </c>
      <c r="O168" s="209"/>
      <c r="P168" s="209"/>
      <c r="Q168" s="209"/>
      <c r="AF168" s="196"/>
      <c r="AG168" s="196"/>
    </row>
    <row r="169" spans="1:33" s="193" customFormat="1" ht="22.5">
      <c r="A169" s="867" t="s">
        <v>370</v>
      </c>
      <c r="B169" s="868"/>
      <c r="C169" s="868"/>
      <c r="D169" s="868"/>
      <c r="E169" s="868">
        <v>2</v>
      </c>
      <c r="F169" s="868">
        <v>4</v>
      </c>
      <c r="G169" s="868">
        <v>6</v>
      </c>
      <c r="H169" s="868">
        <v>3</v>
      </c>
      <c r="I169" s="868">
        <v>2</v>
      </c>
      <c r="J169" s="869">
        <v>3</v>
      </c>
      <c r="K169" s="869">
        <v>1</v>
      </c>
      <c r="L169" s="869">
        <v>5</v>
      </c>
      <c r="M169" s="869">
        <v>2</v>
      </c>
      <c r="N169" s="868">
        <v>28</v>
      </c>
      <c r="O169" s="209"/>
      <c r="P169" s="209"/>
      <c r="Q169" s="209"/>
      <c r="AF169" s="196"/>
      <c r="AG169" s="196"/>
    </row>
    <row r="170" spans="1:33" s="193" customFormat="1">
      <c r="A170" s="867" t="s">
        <v>358</v>
      </c>
      <c r="B170" s="868"/>
      <c r="C170" s="868"/>
      <c r="D170" s="868"/>
      <c r="E170" s="868">
        <v>3</v>
      </c>
      <c r="F170" s="868">
        <v>5</v>
      </c>
      <c r="G170" s="868">
        <v>4</v>
      </c>
      <c r="H170" s="868">
        <v>0</v>
      </c>
      <c r="I170" s="868">
        <v>1</v>
      </c>
      <c r="J170" s="869">
        <v>2</v>
      </c>
      <c r="K170" s="869">
        <v>2</v>
      </c>
      <c r="L170" s="869">
        <v>7</v>
      </c>
      <c r="M170" s="869">
        <v>3</v>
      </c>
      <c r="N170" s="868">
        <v>27</v>
      </c>
      <c r="O170" s="209"/>
      <c r="P170" s="209"/>
      <c r="Q170" s="209"/>
      <c r="AF170" s="196"/>
      <c r="AG170" s="196"/>
    </row>
    <row r="171" spans="1:33" s="193" customFormat="1" ht="33.75">
      <c r="A171" s="867" t="s">
        <v>495</v>
      </c>
      <c r="B171" s="868"/>
      <c r="C171" s="868"/>
      <c r="D171" s="868"/>
      <c r="E171" s="868">
        <v>5</v>
      </c>
      <c r="F171" s="868">
        <v>8</v>
      </c>
      <c r="G171" s="868">
        <v>2</v>
      </c>
      <c r="H171" s="868">
        <v>2</v>
      </c>
      <c r="I171" s="868">
        <v>4</v>
      </c>
      <c r="J171" s="869">
        <v>1</v>
      </c>
      <c r="K171" s="869">
        <v>2</v>
      </c>
      <c r="L171" s="869">
        <v>2</v>
      </c>
      <c r="M171" s="869">
        <v>0</v>
      </c>
      <c r="N171" s="868">
        <v>26</v>
      </c>
      <c r="O171" s="209"/>
      <c r="P171" s="209"/>
      <c r="Q171" s="209"/>
      <c r="AF171" s="196"/>
      <c r="AG171" s="196"/>
    </row>
    <row r="172" spans="1:33" s="193" customFormat="1" ht="22.5">
      <c r="A172" s="870" t="s">
        <v>498</v>
      </c>
      <c r="B172" s="868"/>
      <c r="C172" s="868"/>
      <c r="D172" s="868"/>
      <c r="E172" s="868">
        <v>6</v>
      </c>
      <c r="F172" s="868">
        <v>1</v>
      </c>
      <c r="G172" s="868">
        <v>0</v>
      </c>
      <c r="H172" s="868">
        <v>0</v>
      </c>
      <c r="I172" s="868">
        <v>6</v>
      </c>
      <c r="J172" s="869">
        <v>4</v>
      </c>
      <c r="K172" s="869">
        <v>2</v>
      </c>
      <c r="L172" s="869">
        <v>2</v>
      </c>
      <c r="M172" s="869">
        <v>5</v>
      </c>
      <c r="N172" s="868">
        <v>26</v>
      </c>
      <c r="O172" s="209"/>
      <c r="P172" s="209"/>
      <c r="Q172" s="209"/>
      <c r="AF172" s="196"/>
      <c r="AG172" s="196"/>
    </row>
    <row r="173" spans="1:33" s="193" customFormat="1" ht="22.5">
      <c r="A173" s="867" t="s">
        <v>523</v>
      </c>
      <c r="B173" s="868"/>
      <c r="C173" s="868"/>
      <c r="D173" s="868"/>
      <c r="E173" s="868">
        <v>2</v>
      </c>
      <c r="F173" s="868">
        <v>2</v>
      </c>
      <c r="G173" s="868">
        <v>6</v>
      </c>
      <c r="H173" s="868">
        <v>1</v>
      </c>
      <c r="I173" s="868">
        <v>1</v>
      </c>
      <c r="J173" s="869">
        <v>6</v>
      </c>
      <c r="K173" s="869">
        <v>2</v>
      </c>
      <c r="L173" s="869">
        <v>2</v>
      </c>
      <c r="M173" s="869">
        <v>4</v>
      </c>
      <c r="N173" s="868">
        <v>26</v>
      </c>
      <c r="O173" s="209"/>
      <c r="P173" s="209"/>
      <c r="Q173" s="209"/>
      <c r="AF173" s="196"/>
      <c r="AG173" s="196"/>
    </row>
    <row r="174" spans="1:33" s="193" customFormat="1" ht="22.5">
      <c r="A174" s="867" t="s">
        <v>534</v>
      </c>
      <c r="B174" s="868"/>
      <c r="C174" s="868"/>
      <c r="D174" s="868"/>
      <c r="E174" s="868">
        <v>3</v>
      </c>
      <c r="F174" s="868">
        <v>6</v>
      </c>
      <c r="G174" s="868">
        <v>2</v>
      </c>
      <c r="H174" s="868">
        <v>0</v>
      </c>
      <c r="I174" s="868">
        <v>1</v>
      </c>
      <c r="J174" s="869">
        <v>2</v>
      </c>
      <c r="K174" s="869">
        <v>2</v>
      </c>
      <c r="L174" s="869">
        <v>3</v>
      </c>
      <c r="M174" s="869">
        <v>7</v>
      </c>
      <c r="N174" s="868">
        <v>26</v>
      </c>
      <c r="O174" s="209"/>
      <c r="P174" s="209"/>
      <c r="Q174" s="209"/>
      <c r="AF174" s="196"/>
      <c r="AG174" s="196"/>
    </row>
    <row r="175" spans="1:33" s="193" customFormat="1" ht="22.5">
      <c r="A175" s="867" t="s">
        <v>361</v>
      </c>
      <c r="B175" s="868"/>
      <c r="C175" s="868"/>
      <c r="D175" s="868"/>
      <c r="E175" s="868">
        <v>6</v>
      </c>
      <c r="F175" s="868">
        <v>2</v>
      </c>
      <c r="G175" s="868">
        <v>3</v>
      </c>
      <c r="H175" s="868">
        <v>0</v>
      </c>
      <c r="I175" s="868">
        <v>0</v>
      </c>
      <c r="J175" s="869">
        <v>4</v>
      </c>
      <c r="K175" s="869">
        <v>3</v>
      </c>
      <c r="L175" s="869">
        <v>4</v>
      </c>
      <c r="M175" s="869">
        <v>2</v>
      </c>
      <c r="N175" s="868">
        <v>24</v>
      </c>
      <c r="O175" s="209"/>
      <c r="P175" s="209"/>
      <c r="Q175" s="209"/>
      <c r="AF175" s="196"/>
      <c r="AG175" s="196"/>
    </row>
    <row r="176" spans="1:33" s="193" customFormat="1" ht="22.5">
      <c r="A176" s="867" t="s">
        <v>350</v>
      </c>
      <c r="B176" s="868"/>
      <c r="C176" s="868"/>
      <c r="D176" s="868"/>
      <c r="E176" s="868">
        <v>5</v>
      </c>
      <c r="F176" s="868">
        <v>2</v>
      </c>
      <c r="G176" s="868">
        <v>6</v>
      </c>
      <c r="H176" s="868">
        <v>2</v>
      </c>
      <c r="I176" s="868">
        <v>1</v>
      </c>
      <c r="J176" s="869">
        <v>0</v>
      </c>
      <c r="K176" s="869">
        <v>3</v>
      </c>
      <c r="L176" s="869">
        <v>4</v>
      </c>
      <c r="M176" s="869">
        <v>0</v>
      </c>
      <c r="N176" s="868">
        <v>23</v>
      </c>
      <c r="O176" s="209"/>
      <c r="P176" s="209"/>
      <c r="Q176" s="209"/>
      <c r="AF176" s="196"/>
      <c r="AG176" s="196"/>
    </row>
    <row r="177" spans="1:33" s="193" customFormat="1" ht="22.5">
      <c r="A177" s="867" t="s">
        <v>354</v>
      </c>
      <c r="B177" s="868"/>
      <c r="C177" s="868"/>
      <c r="D177" s="868"/>
      <c r="E177" s="868">
        <v>1</v>
      </c>
      <c r="F177" s="868">
        <v>7</v>
      </c>
      <c r="G177" s="868">
        <v>3</v>
      </c>
      <c r="H177" s="868">
        <v>1</v>
      </c>
      <c r="I177" s="868">
        <v>0</v>
      </c>
      <c r="J177" s="869">
        <v>2</v>
      </c>
      <c r="K177" s="869">
        <v>2</v>
      </c>
      <c r="L177" s="869">
        <v>5</v>
      </c>
      <c r="M177" s="869">
        <v>1</v>
      </c>
      <c r="N177" s="868">
        <v>22</v>
      </c>
      <c r="O177" s="209"/>
      <c r="P177" s="209"/>
      <c r="Q177" s="209"/>
      <c r="AF177" s="196"/>
      <c r="AG177" s="196"/>
    </row>
    <row r="178" spans="1:33" s="193" customFormat="1">
      <c r="A178" s="867" t="s">
        <v>356</v>
      </c>
      <c r="B178" s="868"/>
      <c r="C178" s="868"/>
      <c r="D178" s="868"/>
      <c r="E178" s="868">
        <v>2</v>
      </c>
      <c r="F178" s="868">
        <v>4</v>
      </c>
      <c r="G178" s="868">
        <v>5</v>
      </c>
      <c r="H178" s="868">
        <v>0</v>
      </c>
      <c r="I178" s="868">
        <v>0</v>
      </c>
      <c r="J178" s="869">
        <v>4</v>
      </c>
      <c r="K178" s="869">
        <v>1</v>
      </c>
      <c r="L178" s="869">
        <v>4</v>
      </c>
      <c r="M178" s="869">
        <v>2</v>
      </c>
      <c r="N178" s="868">
        <v>22</v>
      </c>
      <c r="O178" s="209"/>
      <c r="P178" s="209"/>
      <c r="Q178" s="209"/>
      <c r="AF178" s="196"/>
      <c r="AG178" s="196"/>
    </row>
    <row r="179" spans="1:33" s="193" customFormat="1" ht="22.5">
      <c r="A179" s="867" t="s">
        <v>525</v>
      </c>
      <c r="B179" s="868"/>
      <c r="C179" s="868"/>
      <c r="D179" s="868"/>
      <c r="E179" s="868">
        <v>3</v>
      </c>
      <c r="F179" s="868">
        <v>1</v>
      </c>
      <c r="G179" s="868">
        <v>2</v>
      </c>
      <c r="H179" s="868">
        <v>3</v>
      </c>
      <c r="I179" s="868">
        <v>5</v>
      </c>
      <c r="J179" s="869">
        <v>0</v>
      </c>
      <c r="K179" s="869">
        <v>1</v>
      </c>
      <c r="L179" s="869">
        <v>3</v>
      </c>
      <c r="M179" s="869">
        <v>3</v>
      </c>
      <c r="N179" s="868">
        <v>21</v>
      </c>
      <c r="O179" s="209"/>
      <c r="P179" s="209"/>
      <c r="Q179" s="209"/>
      <c r="AF179" s="196"/>
      <c r="AG179" s="196"/>
    </row>
    <row r="180" spans="1:33" s="193" customFormat="1">
      <c r="A180" s="870" t="s">
        <v>349</v>
      </c>
      <c r="B180" s="868"/>
      <c r="C180" s="868"/>
      <c r="D180" s="868"/>
      <c r="E180" s="868">
        <v>4</v>
      </c>
      <c r="F180" s="868">
        <v>4</v>
      </c>
      <c r="G180" s="868">
        <v>3</v>
      </c>
      <c r="H180" s="868">
        <v>0</v>
      </c>
      <c r="I180" s="868">
        <v>1</v>
      </c>
      <c r="J180" s="869">
        <v>2</v>
      </c>
      <c r="K180" s="869">
        <v>3</v>
      </c>
      <c r="L180" s="869">
        <v>4</v>
      </c>
      <c r="M180" s="869">
        <v>0</v>
      </c>
      <c r="N180" s="868">
        <v>21</v>
      </c>
      <c r="O180" s="209"/>
      <c r="P180" s="209"/>
      <c r="Q180" s="209"/>
      <c r="AF180" s="196"/>
      <c r="AG180" s="196"/>
    </row>
    <row r="181" spans="1:33" s="193" customFormat="1">
      <c r="A181" s="871" t="s">
        <v>374</v>
      </c>
      <c r="B181" s="868"/>
      <c r="C181" s="868"/>
      <c r="D181" s="868"/>
      <c r="E181" s="868">
        <v>5</v>
      </c>
      <c r="F181" s="868">
        <v>4</v>
      </c>
      <c r="G181" s="868">
        <v>3</v>
      </c>
      <c r="H181" s="868">
        <v>0</v>
      </c>
      <c r="I181" s="868">
        <v>0</v>
      </c>
      <c r="J181" s="869">
        <v>3</v>
      </c>
      <c r="K181" s="869">
        <v>1</v>
      </c>
      <c r="L181" s="869">
        <v>3</v>
      </c>
      <c r="M181" s="869">
        <v>2</v>
      </c>
      <c r="N181" s="868">
        <v>21</v>
      </c>
      <c r="O181" s="209"/>
      <c r="P181" s="209"/>
      <c r="Q181" s="209"/>
      <c r="AF181" s="196"/>
      <c r="AG181" s="196"/>
    </row>
    <row r="182" spans="1:33" s="193" customFormat="1" ht="22.5">
      <c r="A182" s="867" t="s">
        <v>535</v>
      </c>
      <c r="B182" s="868"/>
      <c r="C182" s="868"/>
      <c r="D182" s="868"/>
      <c r="E182" s="868">
        <v>4</v>
      </c>
      <c r="F182" s="868">
        <v>4</v>
      </c>
      <c r="G182" s="868">
        <v>5</v>
      </c>
      <c r="H182" s="868">
        <v>1</v>
      </c>
      <c r="I182" s="868">
        <v>1</v>
      </c>
      <c r="J182" s="869">
        <v>1</v>
      </c>
      <c r="K182" s="869">
        <v>2</v>
      </c>
      <c r="L182" s="869">
        <v>2</v>
      </c>
      <c r="M182" s="869">
        <v>0</v>
      </c>
      <c r="N182" s="868">
        <v>20</v>
      </c>
      <c r="O182" s="209"/>
      <c r="P182" s="209"/>
      <c r="Q182" s="209"/>
      <c r="AF182" s="196"/>
      <c r="AG182" s="196"/>
    </row>
    <row r="183" spans="1:33" s="193" customFormat="1">
      <c r="A183" s="867" t="s">
        <v>365</v>
      </c>
      <c r="B183" s="868"/>
      <c r="C183" s="868"/>
      <c r="D183" s="868"/>
      <c r="E183" s="868">
        <v>2</v>
      </c>
      <c r="F183" s="868">
        <v>3</v>
      </c>
      <c r="G183" s="868">
        <v>3</v>
      </c>
      <c r="H183" s="868">
        <v>1</v>
      </c>
      <c r="I183" s="868">
        <v>3</v>
      </c>
      <c r="J183" s="869">
        <v>1</v>
      </c>
      <c r="K183" s="868">
        <v>3</v>
      </c>
      <c r="L183" s="869">
        <v>4</v>
      </c>
      <c r="M183" s="868">
        <v>0</v>
      </c>
      <c r="N183" s="868">
        <v>20</v>
      </c>
      <c r="O183" s="209"/>
      <c r="P183" s="209"/>
      <c r="Q183" s="209"/>
      <c r="AF183" s="196"/>
      <c r="AG183" s="196"/>
    </row>
    <row r="184" spans="1:33" s="193" customFormat="1" ht="22.5">
      <c r="A184" s="867" t="s">
        <v>478</v>
      </c>
      <c r="B184" s="868"/>
      <c r="C184" s="868"/>
      <c r="D184" s="868"/>
      <c r="E184" s="868">
        <v>1</v>
      </c>
      <c r="F184" s="868">
        <v>1</v>
      </c>
      <c r="G184" s="868">
        <v>3</v>
      </c>
      <c r="H184" s="868">
        <v>2</v>
      </c>
      <c r="I184" s="868">
        <v>1</v>
      </c>
      <c r="J184" s="869">
        <v>2</v>
      </c>
      <c r="K184" s="869">
        <v>3</v>
      </c>
      <c r="L184" s="869">
        <v>3</v>
      </c>
      <c r="M184" s="869">
        <v>3</v>
      </c>
      <c r="N184" s="868">
        <v>19</v>
      </c>
      <c r="O184" s="209"/>
      <c r="P184" s="209"/>
      <c r="Q184" s="209"/>
      <c r="AF184" s="196"/>
      <c r="AG184" s="196"/>
    </row>
    <row r="185" spans="1:33" s="193" customFormat="1" ht="22.5">
      <c r="A185" s="867" t="s">
        <v>490</v>
      </c>
      <c r="B185" s="868"/>
      <c r="C185" s="868"/>
      <c r="D185" s="868"/>
      <c r="E185" s="868">
        <v>6</v>
      </c>
      <c r="F185" s="868">
        <v>2</v>
      </c>
      <c r="G185" s="868">
        <v>2</v>
      </c>
      <c r="H185" s="868">
        <v>1</v>
      </c>
      <c r="I185" s="868">
        <v>2</v>
      </c>
      <c r="J185" s="869">
        <v>2</v>
      </c>
      <c r="K185" s="869">
        <v>1</v>
      </c>
      <c r="L185" s="869">
        <v>0</v>
      </c>
      <c r="M185" s="869">
        <v>3</v>
      </c>
      <c r="N185" s="868">
        <v>19</v>
      </c>
      <c r="O185" s="209"/>
      <c r="P185" s="209"/>
      <c r="Q185" s="209"/>
      <c r="AF185" s="196"/>
      <c r="AG185" s="196"/>
    </row>
    <row r="186" spans="1:33" s="193" customFormat="1" ht="22.5">
      <c r="A186" s="870" t="s">
        <v>376</v>
      </c>
      <c r="B186" s="868"/>
      <c r="C186" s="868"/>
      <c r="D186" s="868"/>
      <c r="E186" s="868">
        <v>2</v>
      </c>
      <c r="F186" s="868">
        <v>2</v>
      </c>
      <c r="G186" s="868">
        <v>4</v>
      </c>
      <c r="H186" s="868">
        <v>4</v>
      </c>
      <c r="I186" s="868">
        <v>1</v>
      </c>
      <c r="J186" s="869">
        <v>2</v>
      </c>
      <c r="K186" s="868">
        <v>2</v>
      </c>
      <c r="L186" s="869">
        <v>2</v>
      </c>
      <c r="M186" s="869">
        <v>0</v>
      </c>
      <c r="N186" s="868">
        <v>19</v>
      </c>
      <c r="O186" s="209"/>
      <c r="P186" s="209"/>
      <c r="Q186" s="209"/>
      <c r="AF186" s="196"/>
      <c r="AG186" s="196"/>
    </row>
    <row r="187" spans="1:33" s="193" customFormat="1" ht="22.5">
      <c r="A187" s="867" t="s">
        <v>565</v>
      </c>
      <c r="B187" s="868"/>
      <c r="C187" s="868"/>
      <c r="D187" s="868"/>
      <c r="E187" s="868">
        <v>4</v>
      </c>
      <c r="F187" s="868">
        <v>4</v>
      </c>
      <c r="G187" s="868">
        <v>2</v>
      </c>
      <c r="H187" s="868">
        <v>0</v>
      </c>
      <c r="I187" s="868">
        <v>0</v>
      </c>
      <c r="J187" s="869">
        <v>3</v>
      </c>
      <c r="K187" s="869">
        <v>3</v>
      </c>
      <c r="L187" s="869">
        <v>1</v>
      </c>
      <c r="M187" s="869">
        <v>0</v>
      </c>
      <c r="N187" s="868">
        <v>17</v>
      </c>
      <c r="O187" s="209"/>
      <c r="P187" s="209"/>
      <c r="Q187" s="209"/>
      <c r="AF187" s="196"/>
      <c r="AG187" s="196"/>
    </row>
    <row r="188" spans="1:33" s="193" customFormat="1" ht="22.5">
      <c r="A188" s="867" t="s">
        <v>353</v>
      </c>
      <c r="B188" s="868"/>
      <c r="C188" s="868"/>
      <c r="D188" s="868"/>
      <c r="E188" s="868">
        <v>1</v>
      </c>
      <c r="F188" s="868">
        <v>4</v>
      </c>
      <c r="G188" s="868">
        <v>5</v>
      </c>
      <c r="H188" s="868">
        <v>2</v>
      </c>
      <c r="I188" s="868">
        <v>0</v>
      </c>
      <c r="J188" s="869">
        <v>0</v>
      </c>
      <c r="K188" s="869">
        <v>0</v>
      </c>
      <c r="L188" s="869">
        <v>4</v>
      </c>
      <c r="M188" s="869">
        <v>1</v>
      </c>
      <c r="N188" s="868">
        <v>17</v>
      </c>
      <c r="O188" s="209"/>
      <c r="P188" s="209"/>
      <c r="Q188" s="209"/>
      <c r="AF188" s="196"/>
      <c r="AG188" s="196"/>
    </row>
    <row r="189" spans="1:33" s="193" customFormat="1">
      <c r="A189" s="867" t="s">
        <v>369</v>
      </c>
      <c r="B189" s="868"/>
      <c r="C189" s="868"/>
      <c r="D189" s="868"/>
      <c r="E189" s="868">
        <v>2</v>
      </c>
      <c r="F189" s="868">
        <v>4</v>
      </c>
      <c r="G189" s="868">
        <v>3</v>
      </c>
      <c r="H189" s="868">
        <v>1</v>
      </c>
      <c r="I189" s="868">
        <v>1</v>
      </c>
      <c r="J189" s="869">
        <v>0</v>
      </c>
      <c r="K189" s="869">
        <v>0</v>
      </c>
      <c r="L189" s="869">
        <v>2</v>
      </c>
      <c r="M189" s="869">
        <v>1</v>
      </c>
      <c r="N189" s="868">
        <v>14</v>
      </c>
      <c r="O189" s="209"/>
      <c r="P189" s="209"/>
      <c r="Q189" s="209"/>
      <c r="AF189" s="196"/>
      <c r="AG189" s="196"/>
    </row>
    <row r="190" spans="1:33" s="193" customFormat="1" ht="22.5">
      <c r="A190" s="867" t="s">
        <v>488</v>
      </c>
      <c r="B190" s="868"/>
      <c r="C190" s="868"/>
      <c r="D190" s="868"/>
      <c r="E190" s="868">
        <v>1</v>
      </c>
      <c r="F190" s="868">
        <v>1</v>
      </c>
      <c r="G190" s="868">
        <v>1</v>
      </c>
      <c r="H190" s="868">
        <v>1</v>
      </c>
      <c r="I190" s="868">
        <v>2</v>
      </c>
      <c r="J190" s="869">
        <v>3</v>
      </c>
      <c r="K190" s="869">
        <v>1</v>
      </c>
      <c r="L190" s="869">
        <v>0</v>
      </c>
      <c r="M190" s="869">
        <v>3</v>
      </c>
      <c r="N190" s="868">
        <v>13</v>
      </c>
      <c r="O190" s="209"/>
      <c r="P190" s="209"/>
      <c r="Q190" s="209"/>
      <c r="AF190" s="196"/>
      <c r="AG190" s="196"/>
    </row>
    <row r="191" spans="1:33" s="193" customFormat="1" ht="22.5">
      <c r="A191" s="867" t="s">
        <v>517</v>
      </c>
      <c r="B191" s="868"/>
      <c r="C191" s="868"/>
      <c r="D191" s="868"/>
      <c r="E191" s="868">
        <v>0</v>
      </c>
      <c r="F191" s="868">
        <v>3</v>
      </c>
      <c r="G191" s="868">
        <v>1</v>
      </c>
      <c r="H191" s="868">
        <v>2</v>
      </c>
      <c r="I191" s="868">
        <v>1</v>
      </c>
      <c r="J191" s="869">
        <v>0</v>
      </c>
      <c r="K191" s="869">
        <v>1</v>
      </c>
      <c r="L191" s="869">
        <v>1</v>
      </c>
      <c r="M191" s="869">
        <v>3</v>
      </c>
      <c r="N191" s="868">
        <v>12</v>
      </c>
      <c r="O191" s="209"/>
      <c r="P191" s="209"/>
      <c r="Q191" s="209"/>
      <c r="AF191" s="196"/>
      <c r="AG191" s="196"/>
    </row>
    <row r="192" spans="1:33" s="193" customFormat="1">
      <c r="A192" s="867" t="s">
        <v>367</v>
      </c>
      <c r="B192" s="868"/>
      <c r="C192" s="868"/>
      <c r="D192" s="868"/>
      <c r="E192" s="868">
        <v>2</v>
      </c>
      <c r="F192" s="868">
        <v>2</v>
      </c>
      <c r="G192" s="868">
        <v>2</v>
      </c>
      <c r="H192" s="868">
        <v>0</v>
      </c>
      <c r="I192" s="868">
        <v>1</v>
      </c>
      <c r="J192" s="869">
        <v>3</v>
      </c>
      <c r="K192" s="869">
        <v>0</v>
      </c>
      <c r="L192" s="869">
        <v>2</v>
      </c>
      <c r="M192" s="869">
        <v>0</v>
      </c>
      <c r="N192" s="868">
        <v>12</v>
      </c>
      <c r="O192" s="209"/>
      <c r="P192" s="209"/>
      <c r="Q192" s="209"/>
      <c r="AF192" s="196"/>
      <c r="AG192" s="196"/>
    </row>
    <row r="193" spans="1:33" s="193" customFormat="1" ht="22.5">
      <c r="A193" s="867" t="s">
        <v>486</v>
      </c>
      <c r="B193" s="868"/>
      <c r="C193" s="868"/>
      <c r="D193" s="868"/>
      <c r="E193" s="868">
        <v>2</v>
      </c>
      <c r="F193" s="868">
        <v>1</v>
      </c>
      <c r="G193" s="868">
        <v>2</v>
      </c>
      <c r="H193" s="868">
        <v>3</v>
      </c>
      <c r="I193" s="868">
        <v>0</v>
      </c>
      <c r="J193" s="869">
        <v>0</v>
      </c>
      <c r="K193" s="869">
        <v>1</v>
      </c>
      <c r="L193" s="869">
        <v>2</v>
      </c>
      <c r="M193" s="869">
        <v>0</v>
      </c>
      <c r="N193" s="868">
        <v>11</v>
      </c>
      <c r="O193" s="209"/>
      <c r="P193" s="209"/>
      <c r="Q193" s="209"/>
      <c r="AF193" s="196"/>
      <c r="AG193" s="196"/>
    </row>
    <row r="194" spans="1:33" s="193" customFormat="1" ht="22.5">
      <c r="A194" s="867" t="s">
        <v>504</v>
      </c>
      <c r="B194" s="868"/>
      <c r="C194" s="868"/>
      <c r="D194" s="868"/>
      <c r="E194" s="868">
        <v>1</v>
      </c>
      <c r="F194" s="868">
        <v>0</v>
      </c>
      <c r="G194" s="868">
        <v>0</v>
      </c>
      <c r="H194" s="868">
        <v>0</v>
      </c>
      <c r="I194" s="868">
        <v>3</v>
      </c>
      <c r="J194" s="869">
        <v>0</v>
      </c>
      <c r="K194" s="869">
        <v>0</v>
      </c>
      <c r="L194" s="869">
        <v>2</v>
      </c>
      <c r="M194" s="869">
        <v>2</v>
      </c>
      <c r="N194" s="868">
        <v>8</v>
      </c>
      <c r="O194" s="209"/>
      <c r="P194" s="209"/>
      <c r="Q194" s="209"/>
      <c r="AF194" s="196"/>
      <c r="AG194" s="196"/>
    </row>
    <row r="195" spans="1:33" s="193" customFormat="1" ht="22.5">
      <c r="A195" s="867" t="s">
        <v>519</v>
      </c>
      <c r="B195" s="868"/>
      <c r="C195" s="868"/>
      <c r="D195" s="868"/>
      <c r="E195" s="868">
        <v>2</v>
      </c>
      <c r="F195" s="868">
        <v>0</v>
      </c>
      <c r="G195" s="868">
        <v>0</v>
      </c>
      <c r="H195" s="868">
        <v>1</v>
      </c>
      <c r="I195" s="868">
        <v>0</v>
      </c>
      <c r="J195" s="869">
        <v>0</v>
      </c>
      <c r="K195" s="869">
        <v>0</v>
      </c>
      <c r="L195" s="869">
        <v>0</v>
      </c>
      <c r="M195" s="869">
        <v>2</v>
      </c>
      <c r="N195" s="868">
        <v>5</v>
      </c>
      <c r="O195" s="209"/>
      <c r="P195" s="209"/>
      <c r="Q195" s="209"/>
      <c r="AF195" s="196"/>
      <c r="AG195" s="196"/>
    </row>
    <row r="196" spans="1:33" s="193" customFormat="1" ht="33.75">
      <c r="A196" s="870" t="s">
        <v>530</v>
      </c>
      <c r="B196" s="868"/>
      <c r="C196" s="868"/>
      <c r="D196" s="868"/>
      <c r="E196" s="868">
        <v>1</v>
      </c>
      <c r="F196" s="868">
        <v>3</v>
      </c>
      <c r="G196" s="868">
        <v>0</v>
      </c>
      <c r="H196" s="868">
        <v>0</v>
      </c>
      <c r="I196" s="868">
        <v>0</v>
      </c>
      <c r="J196" s="869">
        <v>0</v>
      </c>
      <c r="K196" s="869">
        <v>1</v>
      </c>
      <c r="L196" s="869">
        <v>0</v>
      </c>
      <c r="M196" s="869">
        <v>0</v>
      </c>
      <c r="N196" s="868">
        <v>5</v>
      </c>
      <c r="O196" s="209"/>
      <c r="P196" s="209"/>
      <c r="Q196" s="209"/>
      <c r="AF196" s="196"/>
      <c r="AG196" s="196"/>
    </row>
    <row r="197" spans="1:33" s="193" customFormat="1" ht="23.25" customHeight="1">
      <c r="A197" s="867" t="s">
        <v>526</v>
      </c>
      <c r="B197" s="868"/>
      <c r="C197" s="868"/>
      <c r="D197" s="868"/>
      <c r="E197" s="868">
        <v>0</v>
      </c>
      <c r="F197" s="868">
        <v>0</v>
      </c>
      <c r="G197" s="868">
        <v>0</v>
      </c>
      <c r="H197" s="868">
        <v>0</v>
      </c>
      <c r="I197" s="868">
        <v>1</v>
      </c>
      <c r="J197" s="869">
        <v>0</v>
      </c>
      <c r="K197" s="869">
        <v>2</v>
      </c>
      <c r="L197" s="869">
        <v>1</v>
      </c>
      <c r="M197" s="869">
        <v>0</v>
      </c>
      <c r="N197" s="868">
        <v>4</v>
      </c>
      <c r="O197" s="209"/>
      <c r="P197" s="209"/>
      <c r="Q197" s="209"/>
      <c r="AF197" s="196"/>
      <c r="AG197" s="196"/>
    </row>
    <row r="198" spans="1:33" s="193" customFormat="1" ht="23.25" customHeight="1">
      <c r="A198" s="867" t="s">
        <v>479</v>
      </c>
      <c r="B198" s="868"/>
      <c r="C198" s="868"/>
      <c r="D198" s="868"/>
      <c r="E198" s="868">
        <v>0</v>
      </c>
      <c r="F198" s="868">
        <v>0</v>
      </c>
      <c r="G198" s="868">
        <v>0</v>
      </c>
      <c r="H198" s="868">
        <v>0</v>
      </c>
      <c r="I198" s="868">
        <v>0</v>
      </c>
      <c r="J198" s="869">
        <v>0</v>
      </c>
      <c r="K198" s="869">
        <v>0</v>
      </c>
      <c r="L198" s="869">
        <v>0</v>
      </c>
      <c r="M198" s="869">
        <v>0</v>
      </c>
      <c r="N198" s="868">
        <v>0</v>
      </c>
      <c r="O198" s="209"/>
      <c r="P198" s="209"/>
      <c r="Q198" s="209"/>
      <c r="S198" s="1157"/>
      <c r="T198" s="1157"/>
      <c r="U198" s="1157"/>
      <c r="V198" s="1157"/>
      <c r="W198" s="1157"/>
      <c r="X198" s="1157"/>
      <c r="Y198" s="1157"/>
      <c r="Z198" s="1157"/>
      <c r="AA198" s="1157"/>
      <c r="AB198" s="1157"/>
      <c r="AC198" s="1157"/>
      <c r="AD198" s="1157"/>
      <c r="AE198" s="1157"/>
      <c r="AF198" s="212"/>
      <c r="AG198" s="212"/>
    </row>
    <row r="199" spans="1:33" s="1157" customFormat="1" ht="23.25" customHeight="1">
      <c r="A199" s="870" t="s">
        <v>506</v>
      </c>
      <c r="B199" s="868"/>
      <c r="C199" s="868"/>
      <c r="D199" s="868"/>
      <c r="E199" s="868">
        <v>0</v>
      </c>
      <c r="F199" s="868">
        <v>0</v>
      </c>
      <c r="G199" s="868">
        <v>0</v>
      </c>
      <c r="H199" s="868">
        <v>0</v>
      </c>
      <c r="I199" s="868">
        <v>0</v>
      </c>
      <c r="J199" s="869">
        <v>0</v>
      </c>
      <c r="K199" s="869">
        <v>0</v>
      </c>
      <c r="L199" s="869">
        <v>0</v>
      </c>
      <c r="M199" s="869">
        <v>0</v>
      </c>
      <c r="N199" s="868">
        <v>0</v>
      </c>
      <c r="O199" s="291"/>
      <c r="P199" s="291"/>
      <c r="Q199" s="291"/>
      <c r="AF199" s="212"/>
      <c r="AG199" s="212"/>
    </row>
    <row r="200" spans="1:33" s="1157" customFormat="1" ht="23.25" customHeight="1">
      <c r="A200" s="867" t="s">
        <v>531</v>
      </c>
      <c r="B200" s="868"/>
      <c r="C200" s="868"/>
      <c r="D200" s="868"/>
      <c r="E200" s="868">
        <v>0</v>
      </c>
      <c r="F200" s="868">
        <v>0</v>
      </c>
      <c r="G200" s="868">
        <v>0</v>
      </c>
      <c r="H200" s="868">
        <v>0</v>
      </c>
      <c r="I200" s="868">
        <v>0</v>
      </c>
      <c r="J200" s="869">
        <v>0</v>
      </c>
      <c r="K200" s="869">
        <v>0</v>
      </c>
      <c r="L200" s="869">
        <v>0</v>
      </c>
      <c r="M200" s="869">
        <v>0</v>
      </c>
      <c r="N200" s="868">
        <v>0</v>
      </c>
      <c r="O200" s="291"/>
      <c r="P200" s="291"/>
      <c r="Q200" s="291"/>
      <c r="S200" s="568"/>
      <c r="T200" s="568"/>
      <c r="U200" s="568"/>
      <c r="V200" s="568"/>
      <c r="W200" s="568"/>
      <c r="X200" s="568"/>
      <c r="Y200" s="568"/>
      <c r="Z200" s="568"/>
      <c r="AA200" s="568"/>
      <c r="AB200" s="568"/>
      <c r="AC200" s="568"/>
      <c r="AD200" s="568"/>
      <c r="AE200" s="568"/>
      <c r="AF200" s="1036"/>
      <c r="AG200" s="1036"/>
    </row>
    <row r="201" spans="1:33" s="568" customFormat="1" ht="23.25" customHeight="1">
      <c r="A201" s="863" t="s">
        <v>538</v>
      </c>
      <c r="B201" s="864"/>
      <c r="C201" s="864"/>
      <c r="D201" s="864"/>
      <c r="E201" s="864">
        <v>1312</v>
      </c>
      <c r="F201" s="864">
        <v>1181</v>
      </c>
      <c r="G201" s="864">
        <v>1099</v>
      </c>
      <c r="H201" s="864">
        <v>883</v>
      </c>
      <c r="I201" s="864">
        <v>1205</v>
      </c>
      <c r="J201" s="864">
        <v>916</v>
      </c>
      <c r="K201" s="864">
        <v>964</v>
      </c>
      <c r="L201" s="864">
        <v>830</v>
      </c>
      <c r="M201" s="864">
        <v>959</v>
      </c>
      <c r="N201" s="864">
        <v>9349</v>
      </c>
      <c r="O201" s="598"/>
      <c r="P201" s="598"/>
      <c r="Q201" s="598"/>
      <c r="S201" s="193"/>
      <c r="T201" s="193"/>
      <c r="U201" s="193"/>
      <c r="V201" s="193"/>
      <c r="W201" s="193"/>
      <c r="X201" s="193"/>
      <c r="Y201" s="193"/>
      <c r="Z201" s="193"/>
      <c r="AA201" s="193"/>
      <c r="AB201" s="193"/>
      <c r="AC201" s="193"/>
      <c r="AD201" s="193"/>
      <c r="AE201" s="193"/>
      <c r="AF201" s="196"/>
      <c r="AG201" s="196"/>
    </row>
    <row r="202" spans="1:33" s="340" customFormat="1">
      <c r="C202" s="1150"/>
      <c r="D202" s="1150"/>
      <c r="F202" s="1149"/>
      <c r="G202" s="1149"/>
      <c r="H202" s="1149"/>
      <c r="I202" s="1153"/>
      <c r="J202" s="1149"/>
      <c r="K202" s="1149"/>
      <c r="L202" s="1149"/>
      <c r="M202" s="1152"/>
      <c r="N202" s="1148"/>
      <c r="O202" s="1150"/>
      <c r="P202" s="1150"/>
      <c r="Q202" s="1150"/>
      <c r="AF202" s="1149"/>
      <c r="AG202" s="1149"/>
    </row>
    <row r="203" spans="1:33" s="340" customFormat="1">
      <c r="C203" s="1150"/>
      <c r="D203" s="1150"/>
      <c r="F203" s="1149"/>
      <c r="G203" s="1149"/>
      <c r="H203" s="1149"/>
      <c r="I203" s="1153"/>
      <c r="J203" s="1149"/>
      <c r="K203" s="1149"/>
      <c r="L203" s="1149"/>
      <c r="M203" s="1152"/>
      <c r="N203" s="1148"/>
      <c r="O203" s="1150"/>
      <c r="P203" s="1150"/>
      <c r="Q203" s="1150"/>
      <c r="AF203" s="1149"/>
      <c r="AG203" s="1149"/>
    </row>
    <row r="204" spans="1:33" s="340" customFormat="1">
      <c r="C204" s="1150"/>
      <c r="D204" s="1150"/>
      <c r="F204" s="1149"/>
      <c r="G204" s="1149"/>
      <c r="H204" s="1149"/>
      <c r="I204" s="1153"/>
      <c r="J204" s="1149"/>
      <c r="K204" s="1149"/>
      <c r="L204" s="1149"/>
      <c r="M204" s="1152"/>
      <c r="N204" s="1148"/>
      <c r="O204" s="1150"/>
      <c r="P204" s="1150"/>
      <c r="Q204" s="1150"/>
      <c r="AF204" s="1149"/>
      <c r="AG204" s="1149"/>
    </row>
    <row r="205" spans="1:33" s="340" customFormat="1">
      <c r="C205" s="1150"/>
      <c r="D205" s="1150"/>
      <c r="F205" s="1149"/>
      <c r="G205" s="1149"/>
      <c r="H205" s="1149"/>
      <c r="I205" s="1153"/>
      <c r="J205" s="1149"/>
      <c r="K205" s="1149"/>
      <c r="L205" s="1149"/>
      <c r="M205" s="1152"/>
      <c r="N205" s="1148"/>
      <c r="O205" s="1150"/>
      <c r="P205" s="1150"/>
      <c r="Q205" s="1150"/>
      <c r="AF205" s="1149"/>
      <c r="AG205" s="1149"/>
    </row>
    <row r="206" spans="1:33" s="340" customFormat="1">
      <c r="C206" s="1150"/>
      <c r="D206" s="1150"/>
      <c r="F206" s="1149"/>
      <c r="G206" s="1149"/>
      <c r="H206" s="1149"/>
      <c r="I206" s="1153"/>
      <c r="J206" s="1149"/>
      <c r="K206" s="1149"/>
      <c r="L206" s="1149"/>
      <c r="M206" s="1152"/>
      <c r="N206" s="1148"/>
      <c r="O206" s="1150"/>
      <c r="P206" s="1150"/>
      <c r="Q206" s="1150"/>
      <c r="AF206" s="1149"/>
      <c r="AG206" s="1149"/>
    </row>
    <row r="207" spans="1:33" s="340" customFormat="1">
      <c r="C207" s="1150"/>
      <c r="D207" s="1150"/>
      <c r="F207" s="1149"/>
      <c r="G207" s="1149"/>
      <c r="H207" s="1149"/>
      <c r="I207" s="1153"/>
      <c r="J207" s="1149"/>
      <c r="K207" s="1149"/>
      <c r="L207" s="1149"/>
      <c r="M207" s="1152"/>
      <c r="N207" s="1148"/>
      <c r="O207" s="1150"/>
      <c r="P207" s="1150"/>
      <c r="Q207" s="1150"/>
      <c r="AF207" s="1149"/>
      <c r="AG207" s="1149"/>
    </row>
    <row r="208" spans="1:33" s="340" customFormat="1">
      <c r="C208" s="1150"/>
      <c r="D208" s="1150"/>
      <c r="F208" s="1149"/>
      <c r="G208" s="1149"/>
      <c r="H208" s="1149"/>
      <c r="I208" s="1153"/>
      <c r="J208" s="1149"/>
      <c r="K208" s="1149"/>
      <c r="L208" s="1149"/>
      <c r="M208" s="1152"/>
      <c r="N208" s="1148"/>
      <c r="O208" s="1150"/>
      <c r="P208" s="1150"/>
      <c r="Q208" s="1150"/>
      <c r="AF208" s="1149"/>
      <c r="AG208" s="1149"/>
    </row>
    <row r="209" spans="3:33" s="340" customFormat="1">
      <c r="C209" s="1150"/>
      <c r="D209" s="1150"/>
      <c r="F209" s="1149"/>
      <c r="G209" s="1149"/>
      <c r="H209" s="1149"/>
      <c r="I209" s="1153"/>
      <c r="J209" s="1149"/>
      <c r="K209" s="1149"/>
      <c r="L209" s="1149"/>
      <c r="M209" s="1152"/>
      <c r="N209" s="1148"/>
      <c r="O209" s="1150"/>
      <c r="P209" s="1150"/>
      <c r="Q209" s="1150"/>
      <c r="AF209" s="1149"/>
      <c r="AG209" s="1149"/>
    </row>
    <row r="210" spans="3:33" s="340" customFormat="1">
      <c r="C210" s="1150"/>
      <c r="D210" s="1150"/>
      <c r="F210" s="1149"/>
      <c r="G210" s="1149"/>
      <c r="H210" s="1149"/>
      <c r="I210" s="1153"/>
      <c r="J210" s="1149"/>
      <c r="K210" s="1149"/>
      <c r="L210" s="1149"/>
      <c r="M210" s="1152"/>
      <c r="N210" s="1148"/>
      <c r="O210" s="1150"/>
      <c r="P210" s="1150"/>
      <c r="Q210" s="1150"/>
      <c r="AF210" s="1149"/>
      <c r="AG210" s="1149"/>
    </row>
    <row r="211" spans="3:33" s="340" customFormat="1">
      <c r="C211" s="1150"/>
      <c r="D211" s="1150"/>
      <c r="F211" s="1149"/>
      <c r="G211" s="1149"/>
      <c r="H211" s="1149"/>
      <c r="I211" s="1153"/>
      <c r="J211" s="1149"/>
      <c r="K211" s="1149"/>
      <c r="L211" s="1149"/>
      <c r="M211" s="1152"/>
      <c r="N211" s="1148"/>
      <c r="O211" s="1150"/>
      <c r="P211" s="1150"/>
      <c r="Q211" s="1150"/>
      <c r="AF211" s="1149"/>
      <c r="AG211" s="1149"/>
    </row>
    <row r="212" spans="3:33" s="340" customFormat="1">
      <c r="C212" s="1150"/>
      <c r="D212" s="1150"/>
      <c r="F212" s="1149"/>
      <c r="G212" s="1149"/>
      <c r="H212" s="1149"/>
      <c r="I212" s="1153"/>
      <c r="J212" s="1149"/>
      <c r="K212" s="1149"/>
      <c r="L212" s="1149"/>
      <c r="M212" s="1152"/>
      <c r="N212" s="1148"/>
      <c r="O212" s="1150"/>
      <c r="P212" s="1150"/>
      <c r="Q212" s="1150"/>
      <c r="AF212" s="1149"/>
      <c r="AG212" s="1149"/>
    </row>
    <row r="213" spans="3:33" s="340" customFormat="1">
      <c r="C213" s="1150"/>
      <c r="D213" s="1150"/>
      <c r="F213" s="1149"/>
      <c r="G213" s="1149"/>
      <c r="H213" s="1149"/>
      <c r="I213" s="1153"/>
      <c r="J213" s="1149"/>
      <c r="K213" s="1149"/>
      <c r="L213" s="1149"/>
      <c r="M213" s="1152"/>
      <c r="N213" s="1148"/>
      <c r="O213" s="1150"/>
      <c r="P213" s="1150"/>
      <c r="Q213" s="1150"/>
      <c r="AF213" s="1149"/>
      <c r="AG213" s="1149"/>
    </row>
    <row r="214" spans="3:33" s="340" customFormat="1">
      <c r="C214" s="1150"/>
      <c r="D214" s="1150"/>
      <c r="F214" s="1149"/>
      <c r="G214" s="1149"/>
      <c r="H214" s="1149"/>
      <c r="I214" s="1153"/>
      <c r="J214" s="1149"/>
      <c r="K214" s="1149"/>
      <c r="L214" s="1149"/>
      <c r="M214" s="1152"/>
      <c r="N214" s="1148"/>
      <c r="O214" s="1150"/>
      <c r="P214" s="1150"/>
      <c r="Q214" s="1150"/>
      <c r="AF214" s="1149"/>
      <c r="AG214" s="1149"/>
    </row>
    <row r="215" spans="3:33" s="340" customFormat="1">
      <c r="C215" s="1150"/>
      <c r="D215" s="1150"/>
      <c r="F215" s="1149"/>
      <c r="G215" s="1149"/>
      <c r="H215" s="1149"/>
      <c r="I215" s="1153"/>
      <c r="J215" s="1149"/>
      <c r="K215" s="1149"/>
      <c r="L215" s="1149"/>
      <c r="M215" s="1152"/>
      <c r="N215" s="1148"/>
      <c r="O215" s="1150"/>
      <c r="P215" s="1150"/>
      <c r="Q215" s="1150"/>
      <c r="AF215" s="1149"/>
      <c r="AG215" s="1149"/>
    </row>
    <row r="216" spans="3:33" s="340" customFormat="1">
      <c r="C216" s="1150"/>
      <c r="D216" s="1150"/>
      <c r="F216" s="1149"/>
      <c r="G216" s="1149"/>
      <c r="H216" s="1149"/>
      <c r="I216" s="1153"/>
      <c r="J216" s="1149"/>
      <c r="K216" s="1149"/>
      <c r="L216" s="1149"/>
      <c r="M216" s="1152"/>
      <c r="N216" s="1148"/>
      <c r="O216" s="1150"/>
      <c r="P216" s="1150"/>
      <c r="Q216" s="1150"/>
      <c r="AF216" s="1149"/>
      <c r="AG216" s="1149"/>
    </row>
    <row r="217" spans="3:33" s="340" customFormat="1">
      <c r="C217" s="1150"/>
      <c r="D217" s="1150"/>
      <c r="F217" s="1149"/>
      <c r="G217" s="1149"/>
      <c r="H217" s="1149"/>
      <c r="I217" s="1153"/>
      <c r="J217" s="1149"/>
      <c r="K217" s="1149"/>
      <c r="L217" s="1149"/>
      <c r="M217" s="1152"/>
      <c r="N217" s="1148"/>
      <c r="O217" s="1150"/>
      <c r="P217" s="1150"/>
      <c r="Q217" s="1150"/>
      <c r="AF217" s="1149"/>
      <c r="AG217" s="1149"/>
    </row>
    <row r="218" spans="3:33" s="340" customFormat="1">
      <c r="C218" s="1150"/>
      <c r="D218" s="1150"/>
      <c r="F218" s="1149"/>
      <c r="G218" s="1149"/>
      <c r="H218" s="1149"/>
      <c r="I218" s="1153"/>
      <c r="J218" s="1149"/>
      <c r="K218" s="1149"/>
      <c r="L218" s="1149"/>
      <c r="M218" s="1152"/>
      <c r="N218" s="1148"/>
      <c r="O218" s="1150"/>
      <c r="P218" s="1150"/>
      <c r="Q218" s="1150"/>
      <c r="AF218" s="1149"/>
      <c r="AG218" s="1149"/>
    </row>
    <row r="219" spans="3:33" s="340" customFormat="1">
      <c r="C219" s="1150"/>
      <c r="D219" s="1150"/>
      <c r="F219" s="1149"/>
      <c r="G219" s="1149"/>
      <c r="H219" s="1149"/>
      <c r="I219" s="1153"/>
      <c r="J219" s="1149"/>
      <c r="K219" s="1149"/>
      <c r="L219" s="1149"/>
      <c r="M219" s="1152"/>
      <c r="N219" s="1148"/>
      <c r="O219" s="1150"/>
      <c r="P219" s="1150"/>
      <c r="Q219" s="1150"/>
      <c r="AF219" s="1149"/>
      <c r="AG219" s="1149"/>
    </row>
    <row r="220" spans="3:33" s="340" customFormat="1">
      <c r="C220" s="1150"/>
      <c r="D220" s="1150"/>
      <c r="F220" s="1149"/>
      <c r="G220" s="1149"/>
      <c r="H220" s="1149"/>
      <c r="I220" s="1153"/>
      <c r="J220" s="1149"/>
      <c r="K220" s="1149"/>
      <c r="L220" s="1149"/>
      <c r="M220" s="1152"/>
      <c r="N220" s="1148"/>
      <c r="O220" s="1150"/>
      <c r="P220" s="1150"/>
      <c r="Q220" s="1150"/>
      <c r="AF220" s="1149"/>
      <c r="AG220" s="1149"/>
    </row>
    <row r="221" spans="3:33" s="340" customFormat="1">
      <c r="C221" s="1150"/>
      <c r="D221" s="1150"/>
      <c r="F221" s="1149"/>
      <c r="G221" s="1149"/>
      <c r="H221" s="1149"/>
      <c r="I221" s="1153"/>
      <c r="J221" s="1149"/>
      <c r="K221" s="1149"/>
      <c r="L221" s="1149"/>
      <c r="M221" s="1152"/>
      <c r="N221" s="1148"/>
      <c r="O221" s="1150"/>
      <c r="P221" s="1150"/>
      <c r="Q221" s="1150"/>
      <c r="AF221" s="1149"/>
      <c r="AG221" s="1149"/>
    </row>
    <row r="222" spans="3:33" s="340" customFormat="1">
      <c r="C222" s="1150"/>
      <c r="D222" s="1150"/>
      <c r="F222" s="1149"/>
      <c r="G222" s="1149"/>
      <c r="H222" s="1149"/>
      <c r="I222" s="1153"/>
      <c r="J222" s="1149"/>
      <c r="K222" s="1149"/>
      <c r="L222" s="1149"/>
      <c r="M222" s="1152"/>
      <c r="N222" s="1148"/>
      <c r="O222" s="1150"/>
      <c r="P222" s="1150"/>
      <c r="Q222" s="1150"/>
      <c r="AF222" s="1149"/>
      <c r="AG222" s="1149"/>
    </row>
    <row r="223" spans="3:33" s="340" customFormat="1">
      <c r="C223" s="1150"/>
      <c r="D223" s="1150"/>
      <c r="F223" s="1149"/>
      <c r="G223" s="1149"/>
      <c r="H223" s="1149"/>
      <c r="I223" s="1153"/>
      <c r="J223" s="1149"/>
      <c r="K223" s="1149"/>
      <c r="L223" s="1149"/>
      <c r="M223" s="1152"/>
      <c r="N223" s="1148"/>
      <c r="O223" s="1150"/>
      <c r="P223" s="1150"/>
      <c r="Q223" s="1150"/>
      <c r="AF223" s="1149"/>
      <c r="AG223" s="1149"/>
    </row>
    <row r="224" spans="3:33" s="340" customFormat="1">
      <c r="C224" s="1150"/>
      <c r="D224" s="1150"/>
      <c r="F224" s="1149"/>
      <c r="G224" s="1149"/>
      <c r="H224" s="1149"/>
      <c r="I224" s="1153"/>
      <c r="J224" s="1149"/>
      <c r="K224" s="1149"/>
      <c r="L224" s="1149"/>
      <c r="M224" s="1152"/>
      <c r="N224" s="1148"/>
      <c r="O224" s="1150"/>
      <c r="P224" s="1150"/>
      <c r="Q224" s="1150"/>
      <c r="AF224" s="1149"/>
      <c r="AG224" s="1149"/>
    </row>
    <row r="225" spans="3:33" s="340" customFormat="1">
      <c r="C225" s="1150"/>
      <c r="D225" s="1150"/>
      <c r="F225" s="1149"/>
      <c r="G225" s="1149"/>
      <c r="H225" s="1149"/>
      <c r="I225" s="1153"/>
      <c r="J225" s="1149"/>
      <c r="K225" s="1149"/>
      <c r="L225" s="1149"/>
      <c r="M225" s="1152"/>
      <c r="N225" s="1148"/>
      <c r="O225" s="1150"/>
      <c r="P225" s="1150"/>
      <c r="Q225" s="1150"/>
      <c r="AF225" s="1149"/>
      <c r="AG225" s="1149"/>
    </row>
    <row r="226" spans="3:33" s="340" customFormat="1">
      <c r="C226" s="1150"/>
      <c r="D226" s="1150"/>
      <c r="F226" s="1149"/>
      <c r="G226" s="1149"/>
      <c r="H226" s="1149"/>
      <c r="I226" s="1153"/>
      <c r="J226" s="1149"/>
      <c r="K226" s="1149"/>
      <c r="L226" s="1149"/>
      <c r="M226" s="1152"/>
      <c r="N226" s="1148"/>
      <c r="O226" s="1150"/>
      <c r="P226" s="1150"/>
      <c r="Q226" s="1150"/>
      <c r="AF226" s="1149"/>
      <c r="AG226" s="1149"/>
    </row>
    <row r="227" spans="3:33" s="340" customFormat="1">
      <c r="C227" s="1150"/>
      <c r="D227" s="1150"/>
      <c r="F227" s="1149"/>
      <c r="G227" s="1149"/>
      <c r="H227" s="1149"/>
      <c r="I227" s="1153"/>
      <c r="J227" s="1149"/>
      <c r="K227" s="1149"/>
      <c r="L227" s="1149"/>
      <c r="M227" s="1152"/>
      <c r="N227" s="1148"/>
      <c r="O227" s="1150"/>
      <c r="P227" s="1150"/>
      <c r="Q227" s="1150"/>
      <c r="AF227" s="1149"/>
      <c r="AG227" s="1149"/>
    </row>
    <row r="228" spans="3:33" s="340" customFormat="1">
      <c r="C228" s="1150"/>
      <c r="D228" s="1150"/>
      <c r="F228" s="1149"/>
      <c r="G228" s="1149"/>
      <c r="H228" s="1149"/>
      <c r="I228" s="1153"/>
      <c r="J228" s="1149"/>
      <c r="K228" s="1149"/>
      <c r="L228" s="1149"/>
      <c r="M228" s="1152"/>
      <c r="N228" s="1148"/>
      <c r="O228" s="1150"/>
      <c r="P228" s="1150"/>
      <c r="Q228" s="1150"/>
      <c r="AF228" s="1149"/>
      <c r="AG228" s="1149"/>
    </row>
    <row r="229" spans="3:33" s="340" customFormat="1">
      <c r="C229" s="1150"/>
      <c r="D229" s="1150"/>
      <c r="F229" s="1149"/>
      <c r="G229" s="1149"/>
      <c r="H229" s="1149"/>
      <c r="I229" s="1153"/>
      <c r="J229" s="1149"/>
      <c r="K229" s="1149"/>
      <c r="L229" s="1149"/>
      <c r="M229" s="1152"/>
      <c r="N229" s="1148"/>
      <c r="O229" s="1150"/>
      <c r="P229" s="1150"/>
      <c r="Q229" s="1150"/>
      <c r="AF229" s="1149"/>
      <c r="AG229" s="1149"/>
    </row>
    <row r="230" spans="3:33" s="340" customFormat="1">
      <c r="C230" s="1150"/>
      <c r="D230" s="1150"/>
      <c r="F230" s="1149"/>
      <c r="G230" s="1149"/>
      <c r="H230" s="1149"/>
      <c r="I230" s="1153"/>
      <c r="J230" s="1149"/>
      <c r="K230" s="1149"/>
      <c r="L230" s="1149"/>
      <c r="M230" s="1152"/>
      <c r="N230" s="1148"/>
      <c r="O230" s="1150"/>
      <c r="P230" s="1150"/>
      <c r="Q230" s="1150"/>
      <c r="AF230" s="1149"/>
      <c r="AG230" s="1149"/>
    </row>
    <row r="231" spans="3:33" s="340" customFormat="1">
      <c r="C231" s="1150"/>
      <c r="D231" s="1150"/>
      <c r="F231" s="1149"/>
      <c r="G231" s="1149"/>
      <c r="H231" s="1149"/>
      <c r="I231" s="1153"/>
      <c r="J231" s="1149"/>
      <c r="K231" s="1149"/>
      <c r="L231" s="1149"/>
      <c r="M231" s="1152"/>
      <c r="N231" s="1148"/>
      <c r="O231" s="1150"/>
      <c r="P231" s="1150"/>
      <c r="Q231" s="1150"/>
      <c r="AF231" s="1149"/>
      <c r="AG231" s="1149"/>
    </row>
    <row r="232" spans="3:33" s="340" customFormat="1">
      <c r="C232" s="1150"/>
      <c r="D232" s="1150"/>
      <c r="F232" s="1149"/>
      <c r="G232" s="1149"/>
      <c r="H232" s="1149"/>
      <c r="I232" s="1153"/>
      <c r="J232" s="1149"/>
      <c r="K232" s="1149"/>
      <c r="L232" s="1149"/>
      <c r="M232" s="1152"/>
      <c r="N232" s="1148"/>
      <c r="O232" s="1150"/>
      <c r="P232" s="1150"/>
      <c r="Q232" s="1150"/>
      <c r="AF232" s="1149"/>
      <c r="AG232" s="1149"/>
    </row>
    <row r="233" spans="3:33" s="340" customFormat="1">
      <c r="C233" s="1150"/>
      <c r="D233" s="1150"/>
      <c r="F233" s="1149"/>
      <c r="G233" s="1149"/>
      <c r="H233" s="1149"/>
      <c r="I233" s="1153"/>
      <c r="J233" s="1149"/>
      <c r="K233" s="1149"/>
      <c r="L233" s="1149"/>
      <c r="M233" s="1152"/>
      <c r="N233" s="1148"/>
      <c r="O233" s="1150"/>
      <c r="P233" s="1150"/>
      <c r="Q233" s="1150"/>
      <c r="AF233" s="1149"/>
      <c r="AG233" s="1149"/>
    </row>
    <row r="234" spans="3:33" s="340" customFormat="1">
      <c r="C234" s="1150"/>
      <c r="D234" s="1150"/>
      <c r="F234" s="1149"/>
      <c r="G234" s="1149"/>
      <c r="H234" s="1149"/>
      <c r="I234" s="1153"/>
      <c r="J234" s="1149"/>
      <c r="K234" s="1149"/>
      <c r="L234" s="1149"/>
      <c r="M234" s="1152"/>
      <c r="N234" s="1148"/>
      <c r="O234" s="1150"/>
      <c r="P234" s="1150"/>
      <c r="Q234" s="1150"/>
      <c r="AF234" s="1149"/>
      <c r="AG234" s="1149"/>
    </row>
    <row r="235" spans="3:33" s="340" customFormat="1">
      <c r="C235" s="1150"/>
      <c r="D235" s="1150"/>
      <c r="F235" s="1149"/>
      <c r="G235" s="1149"/>
      <c r="H235" s="1149"/>
      <c r="I235" s="1153"/>
      <c r="J235" s="1149"/>
      <c r="K235" s="1149"/>
      <c r="L235" s="1149"/>
      <c r="M235" s="1152"/>
      <c r="N235" s="1148"/>
      <c r="O235" s="1150"/>
      <c r="P235" s="1150"/>
      <c r="Q235" s="1150"/>
      <c r="AF235" s="1149"/>
      <c r="AG235" s="1149"/>
    </row>
    <row r="236" spans="3:33" s="340" customFormat="1">
      <c r="C236" s="1150"/>
      <c r="D236" s="1150"/>
      <c r="F236" s="1149"/>
      <c r="G236" s="1149"/>
      <c r="H236" s="1149"/>
      <c r="I236" s="1153"/>
      <c r="J236" s="1149"/>
      <c r="K236" s="1149"/>
      <c r="L236" s="1149"/>
      <c r="M236" s="1152"/>
      <c r="N236" s="1148"/>
      <c r="O236" s="1150"/>
      <c r="P236" s="1150"/>
      <c r="Q236" s="1150"/>
      <c r="AF236" s="1149"/>
      <c r="AG236" s="1149"/>
    </row>
    <row r="237" spans="3:33" s="340" customFormat="1">
      <c r="C237" s="1150"/>
      <c r="D237" s="1150"/>
      <c r="F237" s="1149"/>
      <c r="G237" s="1149"/>
      <c r="H237" s="1149"/>
      <c r="I237" s="1153"/>
      <c r="J237" s="1149"/>
      <c r="K237" s="1149"/>
      <c r="L237" s="1149"/>
      <c r="M237" s="1152"/>
      <c r="N237" s="1148"/>
      <c r="O237" s="1150"/>
      <c r="P237" s="1150"/>
      <c r="Q237" s="1150"/>
      <c r="AF237" s="1149"/>
      <c r="AG237" s="1149"/>
    </row>
    <row r="238" spans="3:33" s="340" customFormat="1">
      <c r="C238" s="1150"/>
      <c r="D238" s="1150"/>
      <c r="F238" s="1149"/>
      <c r="G238" s="1149"/>
      <c r="H238" s="1149"/>
      <c r="I238" s="1153"/>
      <c r="J238" s="1149"/>
      <c r="K238" s="1149"/>
      <c r="L238" s="1149"/>
      <c r="M238" s="1152"/>
      <c r="N238" s="1148"/>
      <c r="O238" s="1150"/>
      <c r="P238" s="1150"/>
      <c r="Q238" s="1150"/>
      <c r="AF238" s="1149"/>
      <c r="AG238" s="1149"/>
    </row>
    <row r="239" spans="3:33" s="340" customFormat="1">
      <c r="C239" s="1150"/>
      <c r="D239" s="1150"/>
      <c r="F239" s="1149"/>
      <c r="G239" s="1149"/>
      <c r="H239" s="1149"/>
      <c r="I239" s="1153"/>
      <c r="J239" s="1149"/>
      <c r="K239" s="1149"/>
      <c r="L239" s="1149"/>
      <c r="M239" s="1152"/>
      <c r="N239" s="1148"/>
      <c r="O239" s="1150"/>
      <c r="P239" s="1150"/>
      <c r="Q239" s="1150"/>
      <c r="AF239" s="1149"/>
      <c r="AG239" s="1149"/>
    </row>
    <row r="240" spans="3:33" s="340" customFormat="1">
      <c r="C240" s="1150"/>
      <c r="D240" s="1150"/>
      <c r="F240" s="1149"/>
      <c r="G240" s="1149"/>
      <c r="H240" s="1149"/>
      <c r="I240" s="1153"/>
      <c r="J240" s="1149"/>
      <c r="K240" s="1149"/>
      <c r="L240" s="1149"/>
      <c r="M240" s="1152"/>
      <c r="N240" s="1148"/>
      <c r="O240" s="1150"/>
      <c r="P240" s="1150"/>
      <c r="Q240" s="1150"/>
      <c r="AF240" s="1149"/>
      <c r="AG240" s="1149"/>
    </row>
    <row r="241" spans="3:33" s="340" customFormat="1">
      <c r="C241" s="1150"/>
      <c r="D241" s="1150"/>
      <c r="F241" s="1149"/>
      <c r="G241" s="1149"/>
      <c r="H241" s="1149"/>
      <c r="I241" s="1153"/>
      <c r="J241" s="1149"/>
      <c r="K241" s="1149"/>
      <c r="L241" s="1149"/>
      <c r="M241" s="1152"/>
      <c r="N241" s="1148"/>
      <c r="O241" s="1150"/>
      <c r="P241" s="1150"/>
      <c r="Q241" s="1150"/>
      <c r="AF241" s="1149"/>
      <c r="AG241" s="1149"/>
    </row>
    <row r="242" spans="3:33" s="340" customFormat="1">
      <c r="C242" s="1150"/>
      <c r="D242" s="1150"/>
      <c r="F242" s="1149"/>
      <c r="G242" s="1149"/>
      <c r="H242" s="1149"/>
      <c r="I242" s="1153"/>
      <c r="J242" s="1149"/>
      <c r="K242" s="1149"/>
      <c r="L242" s="1149"/>
      <c r="M242" s="1152"/>
      <c r="N242" s="1148"/>
      <c r="O242" s="1150"/>
      <c r="P242" s="1150"/>
      <c r="Q242" s="1150"/>
      <c r="AF242" s="1149"/>
      <c r="AG242" s="1149"/>
    </row>
    <row r="243" spans="3:33" s="340" customFormat="1">
      <c r="C243" s="1150"/>
      <c r="D243" s="1150"/>
      <c r="F243" s="1149"/>
      <c r="G243" s="1149"/>
      <c r="H243" s="1149"/>
      <c r="I243" s="1153"/>
      <c r="J243" s="1149"/>
      <c r="K243" s="1149"/>
      <c r="L243" s="1149"/>
      <c r="M243" s="1152"/>
      <c r="N243" s="1148"/>
      <c r="O243" s="1150"/>
      <c r="P243" s="1150"/>
      <c r="Q243" s="1150"/>
      <c r="AF243" s="1149"/>
      <c r="AG243" s="1149"/>
    </row>
    <row r="244" spans="3:33" s="340" customFormat="1">
      <c r="C244" s="1150"/>
      <c r="D244" s="1150"/>
      <c r="F244" s="1149"/>
      <c r="G244" s="1149"/>
      <c r="H244" s="1149"/>
      <c r="I244" s="1153"/>
      <c r="J244" s="1149"/>
      <c r="K244" s="1149"/>
      <c r="L244" s="1149"/>
      <c r="M244" s="1152"/>
      <c r="N244" s="1148"/>
      <c r="O244" s="1150"/>
      <c r="P244" s="1150"/>
      <c r="Q244" s="1150"/>
      <c r="AF244" s="1149"/>
      <c r="AG244" s="1149"/>
    </row>
    <row r="245" spans="3:33" s="340" customFormat="1">
      <c r="C245" s="1150"/>
      <c r="D245" s="1150"/>
      <c r="F245" s="1149"/>
      <c r="G245" s="1149"/>
      <c r="H245" s="1149"/>
      <c r="I245" s="1153"/>
      <c r="J245" s="1149"/>
      <c r="K245" s="1149"/>
      <c r="L245" s="1149"/>
      <c r="M245" s="1152"/>
      <c r="N245" s="1148"/>
      <c r="O245" s="1150"/>
      <c r="P245" s="1150"/>
      <c r="Q245" s="1150"/>
      <c r="AF245" s="1149"/>
      <c r="AG245" s="1149"/>
    </row>
    <row r="246" spans="3:33" s="340" customFormat="1">
      <c r="C246" s="1150"/>
      <c r="D246" s="1150"/>
      <c r="F246" s="1149"/>
      <c r="G246" s="1149"/>
      <c r="H246" s="1149"/>
      <c r="I246" s="1153"/>
      <c r="J246" s="1149"/>
      <c r="K246" s="1149"/>
      <c r="L246" s="1149"/>
      <c r="M246" s="1152"/>
      <c r="N246" s="1148"/>
      <c r="O246" s="1150"/>
      <c r="P246" s="1150"/>
      <c r="Q246" s="1150"/>
      <c r="AF246" s="1149"/>
      <c r="AG246" s="1149"/>
    </row>
    <row r="247" spans="3:33" s="340" customFormat="1">
      <c r="C247" s="1150"/>
      <c r="D247" s="1150"/>
      <c r="F247" s="1149"/>
      <c r="G247" s="1149"/>
      <c r="H247" s="1149"/>
      <c r="I247" s="1153"/>
      <c r="J247" s="1149"/>
      <c r="K247" s="1149"/>
      <c r="L247" s="1149"/>
      <c r="M247" s="1152"/>
      <c r="N247" s="1148"/>
      <c r="O247" s="1150"/>
      <c r="P247" s="1150"/>
      <c r="Q247" s="1150"/>
      <c r="AF247" s="1149"/>
      <c r="AG247" s="1149"/>
    </row>
    <row r="248" spans="3:33" s="340" customFormat="1">
      <c r="C248" s="1150"/>
      <c r="D248" s="1150"/>
      <c r="F248" s="1149"/>
      <c r="G248" s="1149"/>
      <c r="H248" s="1149"/>
      <c r="I248" s="1153"/>
      <c r="J248" s="1149"/>
      <c r="K248" s="1149"/>
      <c r="L248" s="1149"/>
      <c r="M248" s="1152"/>
      <c r="N248" s="1148"/>
      <c r="O248" s="1150"/>
      <c r="P248" s="1150"/>
      <c r="Q248" s="1150"/>
      <c r="AF248" s="1149"/>
      <c r="AG248" s="1149"/>
    </row>
    <row r="249" spans="3:33" s="340" customFormat="1">
      <c r="C249" s="1150"/>
      <c r="D249" s="1150"/>
      <c r="F249" s="1149"/>
      <c r="G249" s="1149"/>
      <c r="H249" s="1149"/>
      <c r="I249" s="1153"/>
      <c r="J249" s="1149"/>
      <c r="K249" s="1149"/>
      <c r="L249" s="1149"/>
      <c r="M249" s="1152"/>
      <c r="N249" s="1148"/>
      <c r="O249" s="1150"/>
      <c r="P249" s="1150"/>
      <c r="Q249" s="1150"/>
      <c r="AF249" s="1149"/>
      <c r="AG249" s="1149"/>
    </row>
    <row r="250" spans="3:33" s="340" customFormat="1">
      <c r="C250" s="1150"/>
      <c r="D250" s="1150"/>
      <c r="F250" s="1149"/>
      <c r="G250" s="1149"/>
      <c r="H250" s="1149"/>
      <c r="I250" s="1153"/>
      <c r="J250" s="1149"/>
      <c r="K250" s="1149"/>
      <c r="L250" s="1149"/>
      <c r="M250" s="1152"/>
      <c r="N250" s="1148"/>
      <c r="O250" s="1150"/>
      <c r="P250" s="1150"/>
      <c r="Q250" s="1150"/>
      <c r="AF250" s="1149"/>
      <c r="AG250" s="1149"/>
    </row>
    <row r="251" spans="3:33" s="340" customFormat="1">
      <c r="C251" s="1150"/>
      <c r="D251" s="1150"/>
      <c r="F251" s="1149"/>
      <c r="G251" s="1149"/>
      <c r="H251" s="1149"/>
      <c r="I251" s="1153"/>
      <c r="J251" s="1149"/>
      <c r="K251" s="1149"/>
      <c r="L251" s="1149"/>
      <c r="M251" s="1152"/>
      <c r="N251" s="1148"/>
      <c r="O251" s="1150"/>
      <c r="P251" s="1150"/>
      <c r="Q251" s="1150"/>
      <c r="AF251" s="1149"/>
      <c r="AG251" s="1149"/>
    </row>
    <row r="252" spans="3:33" s="340" customFormat="1">
      <c r="C252" s="1150"/>
      <c r="D252" s="1150"/>
      <c r="F252" s="1149"/>
      <c r="G252" s="1149"/>
      <c r="H252" s="1149"/>
      <c r="I252" s="1153"/>
      <c r="J252" s="1149"/>
      <c r="K252" s="1149"/>
      <c r="L252" s="1149"/>
      <c r="M252" s="1152"/>
      <c r="N252" s="1148"/>
      <c r="O252" s="1150"/>
      <c r="P252" s="1150"/>
      <c r="Q252" s="1150"/>
      <c r="AF252" s="1149"/>
      <c r="AG252" s="1149"/>
    </row>
    <row r="253" spans="3:33" s="340" customFormat="1">
      <c r="C253" s="1150"/>
      <c r="D253" s="1150"/>
      <c r="F253" s="1149"/>
      <c r="G253" s="1149"/>
      <c r="H253" s="1149"/>
      <c r="I253" s="1153"/>
      <c r="J253" s="1149"/>
      <c r="K253" s="1149"/>
      <c r="L253" s="1149"/>
      <c r="M253" s="1152"/>
      <c r="N253" s="1148"/>
      <c r="O253" s="1150"/>
      <c r="P253" s="1150"/>
      <c r="Q253" s="1150"/>
      <c r="AF253" s="1149"/>
      <c r="AG253" s="1149"/>
    </row>
    <row r="254" spans="3:33" s="340" customFormat="1">
      <c r="C254" s="1150"/>
      <c r="D254" s="1150"/>
      <c r="F254" s="1149"/>
      <c r="G254" s="1149"/>
      <c r="H254" s="1149"/>
      <c r="I254" s="1153"/>
      <c r="J254" s="1149"/>
      <c r="K254" s="1149"/>
      <c r="L254" s="1149"/>
      <c r="M254" s="1152"/>
      <c r="N254" s="1148"/>
      <c r="O254" s="1150"/>
      <c r="P254" s="1150"/>
      <c r="Q254" s="1150"/>
      <c r="AF254" s="1149"/>
      <c r="AG254" s="1149"/>
    </row>
    <row r="255" spans="3:33" s="340" customFormat="1">
      <c r="C255" s="1150"/>
      <c r="D255" s="1150"/>
      <c r="F255" s="1149"/>
      <c r="G255" s="1149"/>
      <c r="H255" s="1149"/>
      <c r="I255" s="1153"/>
      <c r="J255" s="1149"/>
      <c r="K255" s="1149"/>
      <c r="L255" s="1149"/>
      <c r="M255" s="1152"/>
      <c r="N255" s="1148"/>
      <c r="O255" s="1150"/>
      <c r="P255" s="1150"/>
      <c r="Q255" s="1150"/>
      <c r="AF255" s="1149"/>
      <c r="AG255" s="1149"/>
    </row>
    <row r="256" spans="3:33" s="340" customFormat="1">
      <c r="C256" s="1150"/>
      <c r="D256" s="1150"/>
      <c r="F256" s="1149"/>
      <c r="G256" s="1149"/>
      <c r="H256" s="1149"/>
      <c r="I256" s="1153"/>
      <c r="J256" s="1149"/>
      <c r="K256" s="1149"/>
      <c r="L256" s="1149"/>
      <c r="M256" s="1152"/>
      <c r="N256" s="1148"/>
      <c r="O256" s="1150"/>
      <c r="P256" s="1150"/>
      <c r="Q256" s="1150"/>
      <c r="AF256" s="1149"/>
      <c r="AG256" s="1149"/>
    </row>
    <row r="257" spans="3:33" s="340" customFormat="1">
      <c r="C257" s="1150"/>
      <c r="D257" s="1150"/>
      <c r="F257" s="1149"/>
      <c r="G257" s="1149"/>
      <c r="H257" s="1149"/>
      <c r="I257" s="1153"/>
      <c r="J257" s="1149"/>
      <c r="K257" s="1149"/>
      <c r="L257" s="1149"/>
      <c r="M257" s="1152"/>
      <c r="N257" s="1148"/>
      <c r="O257" s="1150"/>
      <c r="P257" s="1150"/>
      <c r="Q257" s="1150"/>
      <c r="AF257" s="1149"/>
      <c r="AG257" s="1149"/>
    </row>
    <row r="258" spans="3:33" s="340" customFormat="1">
      <c r="C258" s="1150"/>
      <c r="D258" s="1150"/>
      <c r="F258" s="1149"/>
      <c r="G258" s="1149"/>
      <c r="H258" s="1149"/>
      <c r="I258" s="1153"/>
      <c r="J258" s="1149"/>
      <c r="K258" s="1149"/>
      <c r="L258" s="1149"/>
      <c r="M258" s="1152"/>
      <c r="N258" s="1148"/>
      <c r="O258" s="1150"/>
      <c r="P258" s="1150"/>
      <c r="Q258" s="1150"/>
      <c r="AF258" s="1149"/>
      <c r="AG258" s="1149"/>
    </row>
    <row r="259" spans="3:33" s="340" customFormat="1">
      <c r="C259" s="1150"/>
      <c r="D259" s="1150"/>
      <c r="F259" s="1149"/>
      <c r="G259" s="1149"/>
      <c r="H259" s="1149"/>
      <c r="I259" s="1153"/>
      <c r="J259" s="1149"/>
      <c r="K259" s="1149"/>
      <c r="L259" s="1149"/>
      <c r="M259" s="1152"/>
      <c r="N259" s="1148"/>
      <c r="O259" s="1150"/>
      <c r="P259" s="1150"/>
      <c r="Q259" s="1150"/>
      <c r="AF259" s="1149"/>
      <c r="AG259" s="1149"/>
    </row>
    <row r="260" spans="3:33" s="340" customFormat="1">
      <c r="C260" s="1150"/>
      <c r="D260" s="1150"/>
      <c r="F260" s="1149"/>
      <c r="G260" s="1149"/>
      <c r="H260" s="1149"/>
      <c r="I260" s="1153"/>
      <c r="J260" s="1149"/>
      <c r="K260" s="1149"/>
      <c r="L260" s="1149"/>
      <c r="M260" s="1152"/>
      <c r="N260" s="1148"/>
      <c r="O260" s="1150"/>
      <c r="P260" s="1150"/>
      <c r="Q260" s="1150"/>
      <c r="AF260" s="1149"/>
      <c r="AG260" s="1149"/>
    </row>
    <row r="261" spans="3:33" s="340" customFormat="1">
      <c r="C261" s="1150"/>
      <c r="D261" s="1150"/>
      <c r="F261" s="1149"/>
      <c r="G261" s="1149"/>
      <c r="H261" s="1149"/>
      <c r="I261" s="1153"/>
      <c r="J261" s="1149"/>
      <c r="K261" s="1149"/>
      <c r="L261" s="1149"/>
      <c r="M261" s="1152"/>
      <c r="N261" s="1148"/>
      <c r="O261" s="1150"/>
      <c r="P261" s="1150"/>
      <c r="Q261" s="1150"/>
      <c r="AF261" s="1149"/>
      <c r="AG261" s="1149"/>
    </row>
    <row r="262" spans="3:33" s="340" customFormat="1">
      <c r="C262" s="1150"/>
      <c r="D262" s="1150"/>
      <c r="F262" s="1149"/>
      <c r="G262" s="1149"/>
      <c r="H262" s="1149"/>
      <c r="I262" s="1153"/>
      <c r="J262" s="1149"/>
      <c r="K262" s="1149"/>
      <c r="L262" s="1149"/>
      <c r="M262" s="1152"/>
      <c r="N262" s="1148"/>
      <c r="O262" s="1150"/>
      <c r="P262" s="1150"/>
      <c r="Q262" s="1150"/>
      <c r="AF262" s="1149"/>
      <c r="AG262" s="1149"/>
    </row>
    <row r="263" spans="3:33" s="340" customFormat="1">
      <c r="C263" s="1150"/>
      <c r="D263" s="1150"/>
      <c r="F263" s="1149"/>
      <c r="G263" s="1149"/>
      <c r="H263" s="1149"/>
      <c r="I263" s="1153"/>
      <c r="J263" s="1149"/>
      <c r="K263" s="1149"/>
      <c r="L263" s="1149"/>
      <c r="M263" s="1152"/>
      <c r="N263" s="1148"/>
      <c r="O263" s="1150"/>
      <c r="P263" s="1150"/>
      <c r="Q263" s="1150"/>
      <c r="AF263" s="1149"/>
      <c r="AG263" s="1149"/>
    </row>
    <row r="264" spans="3:33" s="340" customFormat="1">
      <c r="C264" s="1150"/>
      <c r="D264" s="1150"/>
      <c r="F264" s="1149"/>
      <c r="G264" s="1149"/>
      <c r="H264" s="1149"/>
      <c r="I264" s="1153"/>
      <c r="J264" s="1149"/>
      <c r="K264" s="1149"/>
      <c r="L264" s="1149"/>
      <c r="M264" s="1152"/>
      <c r="N264" s="1148"/>
      <c r="O264" s="1150"/>
      <c r="P264" s="1150"/>
      <c r="Q264" s="1150"/>
      <c r="AF264" s="1149"/>
      <c r="AG264" s="1149"/>
    </row>
    <row r="265" spans="3:33" s="340" customFormat="1">
      <c r="C265" s="1150"/>
      <c r="D265" s="1150"/>
      <c r="F265" s="1149"/>
      <c r="G265" s="1149"/>
      <c r="H265" s="1149"/>
      <c r="I265" s="1153"/>
      <c r="J265" s="1149"/>
      <c r="K265" s="1149"/>
      <c r="L265" s="1149"/>
      <c r="M265" s="1152"/>
      <c r="N265" s="1148"/>
      <c r="O265" s="1150"/>
      <c r="P265" s="1150"/>
      <c r="Q265" s="1150"/>
      <c r="AF265" s="1149"/>
      <c r="AG265" s="1149"/>
    </row>
    <row r="266" spans="3:33" s="340" customFormat="1">
      <c r="C266" s="1150"/>
      <c r="D266" s="1150"/>
      <c r="F266" s="1149"/>
      <c r="G266" s="1149"/>
      <c r="H266" s="1149"/>
      <c r="I266" s="1153"/>
      <c r="J266" s="1149"/>
      <c r="K266" s="1149"/>
      <c r="L266" s="1149"/>
      <c r="M266" s="1152"/>
      <c r="N266" s="1148"/>
      <c r="O266" s="1150"/>
      <c r="P266" s="1150"/>
      <c r="Q266" s="1150"/>
      <c r="AF266" s="1149"/>
      <c r="AG266" s="1149"/>
    </row>
    <row r="267" spans="3:33" s="340" customFormat="1">
      <c r="C267" s="1150"/>
      <c r="D267" s="1150"/>
      <c r="F267" s="1149"/>
      <c r="G267" s="1149"/>
      <c r="H267" s="1149"/>
      <c r="I267" s="1153"/>
      <c r="J267" s="1149"/>
      <c r="K267" s="1149"/>
      <c r="L267" s="1149"/>
      <c r="M267" s="1152"/>
      <c r="N267" s="1148"/>
      <c r="O267" s="1150"/>
      <c r="P267" s="1150"/>
      <c r="Q267" s="1150"/>
      <c r="AF267" s="1149"/>
      <c r="AG267" s="1149"/>
    </row>
    <row r="268" spans="3:33" s="340" customFormat="1">
      <c r="C268" s="1150"/>
      <c r="D268" s="1150"/>
      <c r="F268" s="1149"/>
      <c r="G268" s="1149"/>
      <c r="H268" s="1149"/>
      <c r="I268" s="1153"/>
      <c r="J268" s="1149"/>
      <c r="K268" s="1149"/>
      <c r="L268" s="1149"/>
      <c r="M268" s="1152"/>
      <c r="N268" s="1148"/>
      <c r="O268" s="1150"/>
      <c r="P268" s="1150"/>
      <c r="Q268" s="1150"/>
      <c r="AF268" s="1149"/>
      <c r="AG268" s="1149"/>
    </row>
    <row r="269" spans="3:33" s="340" customFormat="1">
      <c r="C269" s="1150"/>
      <c r="D269" s="1150"/>
      <c r="F269" s="1149"/>
      <c r="G269" s="1149"/>
      <c r="H269" s="1149"/>
      <c r="I269" s="1153"/>
      <c r="J269" s="1149"/>
      <c r="K269" s="1149"/>
      <c r="L269" s="1149"/>
      <c r="M269" s="1152"/>
      <c r="N269" s="1148"/>
      <c r="O269" s="1150"/>
      <c r="P269" s="1150"/>
      <c r="Q269" s="1150"/>
      <c r="AF269" s="1149"/>
      <c r="AG269" s="1149"/>
    </row>
    <row r="270" spans="3:33" s="340" customFormat="1">
      <c r="C270" s="1150"/>
      <c r="D270" s="1150"/>
      <c r="F270" s="1149"/>
      <c r="G270" s="1149"/>
      <c r="H270" s="1149"/>
      <c r="I270" s="1153"/>
      <c r="J270" s="1149"/>
      <c r="K270" s="1149"/>
      <c r="L270" s="1149"/>
      <c r="M270" s="1152"/>
      <c r="N270" s="1148"/>
      <c r="O270" s="1150"/>
      <c r="P270" s="1150"/>
      <c r="Q270" s="1150"/>
      <c r="AF270" s="1149"/>
      <c r="AG270" s="1149"/>
    </row>
    <row r="271" spans="3:33" s="340" customFormat="1">
      <c r="C271" s="1150"/>
      <c r="D271" s="1150"/>
      <c r="F271" s="1149"/>
      <c r="G271" s="1149"/>
      <c r="H271" s="1149"/>
      <c r="I271" s="1153"/>
      <c r="J271" s="1149"/>
      <c r="K271" s="1149"/>
      <c r="L271" s="1149"/>
      <c r="M271" s="1152"/>
      <c r="N271" s="1148"/>
      <c r="O271" s="1150"/>
      <c r="P271" s="1150"/>
      <c r="Q271" s="1150"/>
      <c r="AF271" s="1149"/>
      <c r="AG271" s="1149"/>
    </row>
    <row r="272" spans="3:33" s="340" customFormat="1">
      <c r="C272" s="1150"/>
      <c r="D272" s="1150"/>
      <c r="F272" s="1149"/>
      <c r="G272" s="1149"/>
      <c r="H272" s="1149"/>
      <c r="I272" s="1153"/>
      <c r="J272" s="1149"/>
      <c r="K272" s="1149"/>
      <c r="L272" s="1149"/>
      <c r="M272" s="1152"/>
      <c r="N272" s="1148"/>
      <c r="O272" s="1150"/>
      <c r="P272" s="1150"/>
      <c r="Q272" s="1150"/>
      <c r="AF272" s="1149"/>
      <c r="AG272" s="1149"/>
    </row>
    <row r="273" spans="3:33" s="340" customFormat="1">
      <c r="C273" s="1150"/>
      <c r="D273" s="1150"/>
      <c r="F273" s="1149"/>
      <c r="G273" s="1149"/>
      <c r="H273" s="1149"/>
      <c r="I273" s="1153"/>
      <c r="J273" s="1149"/>
      <c r="K273" s="1149"/>
      <c r="L273" s="1149"/>
      <c r="M273" s="1152"/>
      <c r="N273" s="1148"/>
      <c r="O273" s="1150"/>
      <c r="P273" s="1150"/>
      <c r="Q273" s="1150"/>
      <c r="AF273" s="1149"/>
      <c r="AG273" s="1149"/>
    </row>
    <row r="274" spans="3:33" s="340" customFormat="1">
      <c r="C274" s="1150"/>
      <c r="D274" s="1150"/>
      <c r="F274" s="1149"/>
      <c r="G274" s="1149"/>
      <c r="H274" s="1149"/>
      <c r="I274" s="1153"/>
      <c r="J274" s="1149"/>
      <c r="K274" s="1149"/>
      <c r="L274" s="1149"/>
      <c r="M274" s="1152"/>
      <c r="N274" s="1148"/>
      <c r="O274" s="1150"/>
      <c r="P274" s="1150"/>
      <c r="Q274" s="1150"/>
      <c r="AF274" s="1149"/>
      <c r="AG274" s="1149"/>
    </row>
    <row r="275" spans="3:33" s="340" customFormat="1">
      <c r="C275" s="1150"/>
      <c r="D275" s="1150"/>
      <c r="F275" s="1149"/>
      <c r="G275" s="1149"/>
      <c r="H275" s="1149"/>
      <c r="I275" s="1153"/>
      <c r="J275" s="1149"/>
      <c r="K275" s="1149"/>
      <c r="L275" s="1149"/>
      <c r="M275" s="1152"/>
      <c r="N275" s="1148"/>
      <c r="O275" s="1150"/>
      <c r="P275" s="1150"/>
      <c r="Q275" s="1150"/>
      <c r="AF275" s="1149"/>
      <c r="AG275" s="1149"/>
    </row>
    <row r="276" spans="3:33" s="340" customFormat="1">
      <c r="C276" s="1150"/>
      <c r="D276" s="1150"/>
      <c r="F276" s="1149"/>
      <c r="G276" s="1149"/>
      <c r="H276" s="1149"/>
      <c r="I276" s="1153"/>
      <c r="J276" s="1149"/>
      <c r="K276" s="1149"/>
      <c r="L276" s="1149"/>
      <c r="M276" s="1152"/>
      <c r="N276" s="1148"/>
      <c r="O276" s="1150"/>
      <c r="P276" s="1150"/>
      <c r="Q276" s="1150"/>
      <c r="AF276" s="1149"/>
      <c r="AG276" s="1149"/>
    </row>
    <row r="277" spans="3:33" s="340" customFormat="1">
      <c r="C277" s="1150"/>
      <c r="D277" s="1150"/>
      <c r="F277" s="1149"/>
      <c r="G277" s="1149"/>
      <c r="H277" s="1149"/>
      <c r="I277" s="1153"/>
      <c r="J277" s="1149"/>
      <c r="K277" s="1149"/>
      <c r="L277" s="1149"/>
      <c r="M277" s="1152"/>
      <c r="N277" s="1148"/>
      <c r="O277" s="1150"/>
      <c r="P277" s="1150"/>
      <c r="Q277" s="1150"/>
      <c r="AF277" s="1149"/>
      <c r="AG277" s="1149"/>
    </row>
    <row r="278" spans="3:33" s="340" customFormat="1">
      <c r="C278" s="1150"/>
      <c r="D278" s="1150"/>
      <c r="F278" s="1149"/>
      <c r="G278" s="1149"/>
      <c r="H278" s="1149"/>
      <c r="I278" s="1153"/>
      <c r="J278" s="1149"/>
      <c r="K278" s="1149"/>
      <c r="L278" s="1149"/>
      <c r="M278" s="1152"/>
      <c r="N278" s="1148"/>
      <c r="O278" s="1150"/>
      <c r="P278" s="1150"/>
      <c r="Q278" s="1150"/>
      <c r="AF278" s="1149"/>
      <c r="AG278" s="1149"/>
    </row>
    <row r="279" spans="3:33" s="340" customFormat="1">
      <c r="C279" s="1150"/>
      <c r="D279" s="1150"/>
      <c r="F279" s="1149"/>
      <c r="G279" s="1149"/>
      <c r="H279" s="1149"/>
      <c r="I279" s="1153"/>
      <c r="J279" s="1149"/>
      <c r="K279" s="1149"/>
      <c r="L279" s="1149"/>
      <c r="M279" s="1152"/>
      <c r="N279" s="1148"/>
      <c r="O279" s="1150"/>
      <c r="P279" s="1150"/>
      <c r="Q279" s="1150"/>
      <c r="AF279" s="1149"/>
      <c r="AG279" s="1149"/>
    </row>
    <row r="280" spans="3:33" s="340" customFormat="1">
      <c r="C280" s="1150"/>
      <c r="D280" s="1150"/>
      <c r="F280" s="1149"/>
      <c r="G280" s="1149"/>
      <c r="H280" s="1149"/>
      <c r="I280" s="1153"/>
      <c r="J280" s="1149"/>
      <c r="K280" s="1149"/>
      <c r="L280" s="1149"/>
      <c r="M280" s="1152"/>
      <c r="N280" s="1148"/>
      <c r="O280" s="1150"/>
      <c r="P280" s="1150"/>
      <c r="Q280" s="1150"/>
      <c r="AF280" s="1149"/>
      <c r="AG280" s="1149"/>
    </row>
    <row r="281" spans="3:33" s="340" customFormat="1">
      <c r="C281" s="1150"/>
      <c r="D281" s="1150"/>
      <c r="F281" s="1149"/>
      <c r="G281" s="1149"/>
      <c r="H281" s="1149"/>
      <c r="I281" s="1153"/>
      <c r="J281" s="1149"/>
      <c r="K281" s="1149"/>
      <c r="L281" s="1149"/>
      <c r="M281" s="1152"/>
      <c r="N281" s="1148"/>
      <c r="O281" s="1150"/>
      <c r="P281" s="1150"/>
      <c r="Q281" s="1150"/>
      <c r="AF281" s="1149"/>
      <c r="AG281" s="1149"/>
    </row>
    <row r="282" spans="3:33" s="340" customFormat="1">
      <c r="C282" s="1150"/>
      <c r="D282" s="1150"/>
      <c r="F282" s="1149"/>
      <c r="G282" s="1149"/>
      <c r="H282" s="1149"/>
      <c r="I282" s="1153"/>
      <c r="J282" s="1149"/>
      <c r="K282" s="1149"/>
      <c r="L282" s="1149"/>
      <c r="M282" s="1152"/>
      <c r="N282" s="1148"/>
      <c r="O282" s="1150"/>
      <c r="P282" s="1150"/>
      <c r="Q282" s="1150"/>
      <c r="AF282" s="1149"/>
      <c r="AG282" s="1149"/>
    </row>
    <row r="283" spans="3:33" s="340" customFormat="1">
      <c r="C283" s="1150"/>
      <c r="D283" s="1150"/>
      <c r="F283" s="1149"/>
      <c r="G283" s="1149"/>
      <c r="H283" s="1149"/>
      <c r="I283" s="1153"/>
      <c r="J283" s="1149"/>
      <c r="K283" s="1149"/>
      <c r="L283" s="1149"/>
      <c r="M283" s="1152"/>
      <c r="N283" s="1148"/>
      <c r="O283" s="1150"/>
      <c r="P283" s="1150"/>
      <c r="Q283" s="1150"/>
      <c r="AF283" s="1149"/>
      <c r="AG283" s="1149"/>
    </row>
    <row r="284" spans="3:33" s="340" customFormat="1">
      <c r="C284" s="1150"/>
      <c r="D284" s="1150"/>
      <c r="F284" s="1149"/>
      <c r="G284" s="1149"/>
      <c r="H284" s="1149"/>
      <c r="I284" s="1153"/>
      <c r="J284" s="1149"/>
      <c r="K284" s="1149"/>
      <c r="L284" s="1149"/>
      <c r="M284" s="1152"/>
      <c r="N284" s="1148"/>
      <c r="O284" s="1150"/>
      <c r="P284" s="1150"/>
      <c r="Q284" s="1150"/>
      <c r="AF284" s="1149"/>
      <c r="AG284" s="1149"/>
    </row>
    <row r="285" spans="3:33" s="340" customFormat="1">
      <c r="C285" s="1150"/>
      <c r="D285" s="1150"/>
      <c r="F285" s="1149"/>
      <c r="G285" s="1149"/>
      <c r="H285" s="1149"/>
      <c r="I285" s="1153"/>
      <c r="J285" s="1149"/>
      <c r="K285" s="1149"/>
      <c r="L285" s="1149"/>
      <c r="M285" s="1152"/>
      <c r="N285" s="1148"/>
      <c r="O285" s="1150"/>
      <c r="P285" s="1150"/>
      <c r="Q285" s="1150"/>
      <c r="AF285" s="1149"/>
      <c r="AG285" s="1149"/>
    </row>
    <row r="286" spans="3:33" s="340" customFormat="1">
      <c r="C286" s="1150"/>
      <c r="D286" s="1150"/>
      <c r="F286" s="1149"/>
      <c r="G286" s="1149"/>
      <c r="H286" s="1149"/>
      <c r="I286" s="1153"/>
      <c r="J286" s="1149"/>
      <c r="K286" s="1149"/>
      <c r="L286" s="1149"/>
      <c r="M286" s="1152"/>
      <c r="N286" s="1148"/>
      <c r="O286" s="1150"/>
      <c r="P286" s="1150"/>
      <c r="Q286" s="1150"/>
      <c r="AF286" s="1149"/>
      <c r="AG286" s="1149"/>
    </row>
    <row r="287" spans="3:33" s="340" customFormat="1">
      <c r="C287" s="1150"/>
      <c r="D287" s="1150"/>
      <c r="F287" s="1149"/>
      <c r="G287" s="1149"/>
      <c r="H287" s="1149"/>
      <c r="I287" s="1153"/>
      <c r="J287" s="1149"/>
      <c r="K287" s="1149"/>
      <c r="L287" s="1149"/>
      <c r="M287" s="1152"/>
      <c r="N287" s="1148"/>
      <c r="O287" s="1150"/>
      <c r="P287" s="1150"/>
      <c r="Q287" s="1150"/>
      <c r="AF287" s="1149"/>
      <c r="AG287" s="1149"/>
    </row>
    <row r="288" spans="3:33" s="340" customFormat="1">
      <c r="C288" s="1150"/>
      <c r="D288" s="1150"/>
      <c r="F288" s="1149"/>
      <c r="G288" s="1149"/>
      <c r="H288" s="1149"/>
      <c r="I288" s="1153"/>
      <c r="J288" s="1149"/>
      <c r="K288" s="1149"/>
      <c r="L288" s="1149"/>
      <c r="M288" s="1152"/>
      <c r="N288" s="1148"/>
      <c r="O288" s="1150"/>
      <c r="P288" s="1150"/>
      <c r="Q288" s="1150"/>
      <c r="AF288" s="1149"/>
      <c r="AG288" s="1149"/>
    </row>
    <row r="289" spans="3:33" s="340" customFormat="1">
      <c r="C289" s="1150"/>
      <c r="D289" s="1150"/>
      <c r="F289" s="1149"/>
      <c r="G289" s="1149"/>
      <c r="H289" s="1149"/>
      <c r="I289" s="1153"/>
      <c r="J289" s="1149"/>
      <c r="K289" s="1149"/>
      <c r="L289" s="1149"/>
      <c r="M289" s="1152"/>
      <c r="N289" s="1148"/>
      <c r="O289" s="1150"/>
      <c r="P289" s="1150"/>
      <c r="Q289" s="1150"/>
      <c r="AF289" s="1149"/>
      <c r="AG289" s="1149"/>
    </row>
    <row r="290" spans="3:33" s="340" customFormat="1">
      <c r="C290" s="1150"/>
      <c r="D290" s="1150"/>
      <c r="F290" s="1149"/>
      <c r="G290" s="1149"/>
      <c r="H290" s="1149"/>
      <c r="I290" s="1153"/>
      <c r="J290" s="1149"/>
      <c r="K290" s="1149"/>
      <c r="L290" s="1149"/>
      <c r="M290" s="1152"/>
      <c r="N290" s="1148"/>
      <c r="O290" s="1150"/>
      <c r="P290" s="1150"/>
      <c r="Q290" s="1150"/>
      <c r="AF290" s="1149"/>
      <c r="AG290" s="1149"/>
    </row>
    <row r="291" spans="3:33" s="340" customFormat="1">
      <c r="C291" s="1150"/>
      <c r="D291" s="1150"/>
      <c r="F291" s="1149"/>
      <c r="G291" s="1149"/>
      <c r="H291" s="1149"/>
      <c r="I291" s="1153"/>
      <c r="J291" s="1149"/>
      <c r="K291" s="1149"/>
      <c r="L291" s="1149"/>
      <c r="M291" s="1152"/>
      <c r="N291" s="1148"/>
      <c r="O291" s="1150"/>
      <c r="P291" s="1150"/>
      <c r="Q291" s="1150"/>
      <c r="AF291" s="1149"/>
      <c r="AG291" s="1149"/>
    </row>
    <row r="292" spans="3:33" s="340" customFormat="1">
      <c r="C292" s="1150"/>
      <c r="D292" s="1150"/>
      <c r="F292" s="1149"/>
      <c r="G292" s="1149"/>
      <c r="H292" s="1149"/>
      <c r="I292" s="1153"/>
      <c r="J292" s="1149"/>
      <c r="K292" s="1149"/>
      <c r="L292" s="1149"/>
      <c r="M292" s="1152"/>
      <c r="N292" s="1148"/>
      <c r="O292" s="1150"/>
      <c r="P292" s="1150"/>
      <c r="Q292" s="1150"/>
      <c r="AF292" s="1149"/>
      <c r="AG292" s="1149"/>
    </row>
    <row r="293" spans="3:33" s="340" customFormat="1">
      <c r="C293" s="1150"/>
      <c r="D293" s="1150"/>
      <c r="F293" s="1149"/>
      <c r="G293" s="1149"/>
      <c r="H293" s="1149"/>
      <c r="I293" s="1153"/>
      <c r="J293" s="1149"/>
      <c r="K293" s="1149"/>
      <c r="L293" s="1149"/>
      <c r="M293" s="1152"/>
      <c r="N293" s="1148"/>
      <c r="O293" s="1150"/>
      <c r="P293" s="1150"/>
      <c r="Q293" s="1150"/>
      <c r="AF293" s="1149"/>
      <c r="AG293" s="1149"/>
    </row>
    <row r="294" spans="3:33" s="340" customFormat="1">
      <c r="C294" s="1150"/>
      <c r="D294" s="1150"/>
      <c r="F294" s="1149"/>
      <c r="G294" s="1149"/>
      <c r="H294" s="1149"/>
      <c r="I294" s="1153"/>
      <c r="J294" s="1149"/>
      <c r="K294" s="1149"/>
      <c r="L294" s="1149"/>
      <c r="M294" s="1152"/>
      <c r="N294" s="1148"/>
      <c r="O294" s="1150"/>
      <c r="P294" s="1150"/>
      <c r="Q294" s="1150"/>
      <c r="AF294" s="1149"/>
      <c r="AG294" s="1149"/>
    </row>
    <row r="295" spans="3:33" s="340" customFormat="1">
      <c r="C295" s="1150"/>
      <c r="D295" s="1150"/>
      <c r="F295" s="1149"/>
      <c r="G295" s="1149"/>
      <c r="H295" s="1149"/>
      <c r="I295" s="1153"/>
      <c r="J295" s="1149"/>
      <c r="K295" s="1149"/>
      <c r="L295" s="1149"/>
      <c r="M295" s="1152"/>
      <c r="N295" s="1148"/>
      <c r="O295" s="1150"/>
      <c r="P295" s="1150"/>
      <c r="Q295" s="1150"/>
      <c r="AF295" s="1149"/>
      <c r="AG295" s="1149"/>
    </row>
    <row r="296" spans="3:33" s="340" customFormat="1">
      <c r="C296" s="1150"/>
      <c r="D296" s="1150"/>
      <c r="F296" s="1149"/>
      <c r="G296" s="1149"/>
      <c r="H296" s="1149"/>
      <c r="I296" s="1153"/>
      <c r="J296" s="1149"/>
      <c r="K296" s="1149"/>
      <c r="L296" s="1149"/>
      <c r="M296" s="1152"/>
      <c r="N296" s="1148"/>
      <c r="O296" s="1150"/>
      <c r="P296" s="1150"/>
      <c r="Q296" s="1150"/>
      <c r="AF296" s="1149"/>
      <c r="AG296" s="1149"/>
    </row>
    <row r="297" spans="3:33" s="340" customFormat="1">
      <c r="C297" s="1150"/>
      <c r="D297" s="1150"/>
      <c r="F297" s="1149"/>
      <c r="G297" s="1149"/>
      <c r="H297" s="1149"/>
      <c r="I297" s="1153"/>
      <c r="J297" s="1149"/>
      <c r="K297" s="1149"/>
      <c r="L297" s="1149"/>
      <c r="M297" s="1152"/>
      <c r="N297" s="1148"/>
      <c r="O297" s="1150"/>
      <c r="P297" s="1150"/>
      <c r="Q297" s="1150"/>
      <c r="AF297" s="1149"/>
      <c r="AG297" s="1149"/>
    </row>
    <row r="298" spans="3:33" s="340" customFormat="1">
      <c r="C298" s="1150"/>
      <c r="D298" s="1150"/>
      <c r="F298" s="1149"/>
      <c r="G298" s="1149"/>
      <c r="H298" s="1149"/>
      <c r="I298" s="1153"/>
      <c r="J298" s="1149"/>
      <c r="K298" s="1149"/>
      <c r="L298" s="1149"/>
      <c r="M298" s="1152"/>
      <c r="N298" s="1148"/>
      <c r="O298" s="1150"/>
      <c r="P298" s="1150"/>
      <c r="Q298" s="1150"/>
      <c r="AF298" s="1149"/>
      <c r="AG298" s="1149"/>
    </row>
    <row r="299" spans="3:33" s="340" customFormat="1">
      <c r="C299" s="1150"/>
      <c r="D299" s="1150"/>
      <c r="F299" s="1149"/>
      <c r="G299" s="1149"/>
      <c r="H299" s="1149"/>
      <c r="I299" s="1153"/>
      <c r="J299" s="1149"/>
      <c r="K299" s="1149"/>
      <c r="L299" s="1149"/>
      <c r="M299" s="1152"/>
      <c r="N299" s="1148"/>
      <c r="O299" s="1150"/>
      <c r="P299" s="1150"/>
      <c r="Q299" s="1150"/>
      <c r="AF299" s="1149"/>
      <c r="AG299" s="1149"/>
    </row>
    <row r="300" spans="3:33" s="340" customFormat="1">
      <c r="C300" s="1150"/>
      <c r="D300" s="1150"/>
      <c r="F300" s="1149"/>
      <c r="G300" s="1149"/>
      <c r="H300" s="1149"/>
      <c r="I300" s="1153"/>
      <c r="J300" s="1149"/>
      <c r="K300" s="1149"/>
      <c r="L300" s="1149"/>
      <c r="M300" s="1152"/>
      <c r="N300" s="1148"/>
      <c r="O300" s="1150"/>
      <c r="P300" s="1150"/>
      <c r="Q300" s="1150"/>
      <c r="AF300" s="1149"/>
      <c r="AG300" s="1149"/>
    </row>
    <row r="301" spans="3:33" s="340" customFormat="1">
      <c r="C301" s="1150"/>
      <c r="D301" s="1150"/>
      <c r="F301" s="1149"/>
      <c r="G301" s="1149"/>
      <c r="H301" s="1149"/>
      <c r="I301" s="1153"/>
      <c r="J301" s="1149"/>
      <c r="K301" s="1149"/>
      <c r="L301" s="1149"/>
      <c r="M301" s="1152"/>
      <c r="N301" s="1148"/>
      <c r="O301" s="1150"/>
      <c r="P301" s="1150"/>
      <c r="Q301" s="1150"/>
      <c r="AF301" s="1149"/>
      <c r="AG301" s="1149"/>
    </row>
    <row r="302" spans="3:33" s="340" customFormat="1">
      <c r="C302" s="1150"/>
      <c r="D302" s="1150"/>
      <c r="F302" s="1149"/>
      <c r="G302" s="1149"/>
      <c r="H302" s="1149"/>
      <c r="I302" s="1153"/>
      <c r="J302" s="1149"/>
      <c r="K302" s="1149"/>
      <c r="L302" s="1149"/>
      <c r="M302" s="1152"/>
      <c r="N302" s="1148"/>
      <c r="O302" s="1150"/>
      <c r="P302" s="1150"/>
      <c r="Q302" s="1150"/>
      <c r="AF302" s="1149"/>
      <c r="AG302" s="1149"/>
    </row>
    <row r="303" spans="3:33" s="340" customFormat="1">
      <c r="C303" s="1150"/>
      <c r="D303" s="1150"/>
      <c r="F303" s="1149"/>
      <c r="G303" s="1149"/>
      <c r="H303" s="1149"/>
      <c r="I303" s="1153"/>
      <c r="J303" s="1149"/>
      <c r="K303" s="1149"/>
      <c r="L303" s="1149"/>
      <c r="M303" s="1152"/>
      <c r="N303" s="1148"/>
      <c r="O303" s="1150"/>
      <c r="P303" s="1150"/>
      <c r="Q303" s="1150"/>
      <c r="AF303" s="1149"/>
      <c r="AG303" s="1149"/>
    </row>
    <row r="304" spans="3:33" s="340" customFormat="1">
      <c r="C304" s="1150"/>
      <c r="D304" s="1150"/>
      <c r="F304" s="1149"/>
      <c r="G304" s="1149"/>
      <c r="H304" s="1149"/>
      <c r="I304" s="1153"/>
      <c r="J304" s="1149"/>
      <c r="K304" s="1149"/>
      <c r="L304" s="1149"/>
      <c r="M304" s="1152"/>
      <c r="N304" s="1148"/>
      <c r="O304" s="1150"/>
      <c r="P304" s="1150"/>
      <c r="Q304" s="1150"/>
      <c r="AF304" s="1149"/>
      <c r="AG304" s="1149"/>
    </row>
    <row r="305" spans="3:33" s="340" customFormat="1">
      <c r="C305" s="1150"/>
      <c r="D305" s="1150"/>
      <c r="F305" s="1149"/>
      <c r="G305" s="1149"/>
      <c r="H305" s="1149"/>
      <c r="I305" s="1153"/>
      <c r="J305" s="1149"/>
      <c r="K305" s="1149"/>
      <c r="L305" s="1149"/>
      <c r="M305" s="1152"/>
      <c r="N305" s="1148"/>
      <c r="O305" s="1150"/>
      <c r="P305" s="1150"/>
      <c r="Q305" s="1150"/>
      <c r="AF305" s="1149"/>
      <c r="AG305" s="1149"/>
    </row>
    <row r="306" spans="3:33" s="340" customFormat="1">
      <c r="C306" s="1150"/>
      <c r="D306" s="1150"/>
      <c r="F306" s="1149"/>
      <c r="G306" s="1149"/>
      <c r="H306" s="1149"/>
      <c r="I306" s="1153"/>
      <c r="J306" s="1149"/>
      <c r="K306" s="1149"/>
      <c r="L306" s="1149"/>
      <c r="M306" s="1152"/>
      <c r="N306" s="1148"/>
      <c r="O306" s="1150"/>
      <c r="P306" s="1150"/>
      <c r="Q306" s="1150"/>
      <c r="AF306" s="1149"/>
      <c r="AG306" s="1149"/>
    </row>
    <row r="307" spans="3:33" s="340" customFormat="1">
      <c r="C307" s="1150"/>
      <c r="D307" s="1150"/>
      <c r="F307" s="1149"/>
      <c r="G307" s="1149"/>
      <c r="H307" s="1149"/>
      <c r="I307" s="1153"/>
      <c r="J307" s="1149"/>
      <c r="K307" s="1149"/>
      <c r="L307" s="1149"/>
      <c r="M307" s="1152"/>
      <c r="N307" s="1148"/>
      <c r="O307" s="1150"/>
      <c r="P307" s="1150"/>
      <c r="Q307" s="1150"/>
      <c r="AF307" s="1149"/>
      <c r="AG307" s="1149"/>
    </row>
    <row r="308" spans="3:33" s="340" customFormat="1">
      <c r="C308" s="1150"/>
      <c r="D308" s="1150"/>
      <c r="F308" s="1149"/>
      <c r="G308" s="1149"/>
      <c r="H308" s="1149"/>
      <c r="I308" s="1153"/>
      <c r="J308" s="1149"/>
      <c r="K308" s="1149"/>
      <c r="L308" s="1149"/>
      <c r="M308" s="1152"/>
      <c r="N308" s="1148"/>
      <c r="O308" s="1150"/>
      <c r="P308" s="1150"/>
      <c r="Q308" s="1150"/>
      <c r="AF308" s="1149"/>
      <c r="AG308" s="1149"/>
    </row>
    <row r="309" spans="3:33" s="340" customFormat="1">
      <c r="C309" s="1150"/>
      <c r="D309" s="1150"/>
      <c r="F309" s="1149"/>
      <c r="G309" s="1149"/>
      <c r="H309" s="1149"/>
      <c r="I309" s="1153"/>
      <c r="J309" s="1149"/>
      <c r="K309" s="1149"/>
      <c r="L309" s="1149"/>
      <c r="M309" s="1152"/>
      <c r="N309" s="1148"/>
      <c r="O309" s="1150"/>
      <c r="P309" s="1150"/>
      <c r="Q309" s="1150"/>
      <c r="AF309" s="1149"/>
      <c r="AG309" s="1149"/>
    </row>
    <row r="310" spans="3:33" s="340" customFormat="1">
      <c r="C310" s="1150"/>
      <c r="D310" s="1150"/>
      <c r="F310" s="1149"/>
      <c r="G310" s="1149"/>
      <c r="H310" s="1149"/>
      <c r="I310" s="1153"/>
      <c r="J310" s="1149"/>
      <c r="K310" s="1149"/>
      <c r="L310" s="1149"/>
      <c r="M310" s="1152"/>
      <c r="N310" s="1148"/>
      <c r="O310" s="1150"/>
      <c r="P310" s="1150"/>
      <c r="Q310" s="1150"/>
      <c r="AF310" s="1149"/>
      <c r="AG310" s="1149"/>
    </row>
    <row r="311" spans="3:33" s="340" customFormat="1">
      <c r="C311" s="1150"/>
      <c r="D311" s="1150"/>
      <c r="F311" s="1149"/>
      <c r="G311" s="1149"/>
      <c r="H311" s="1149"/>
      <c r="I311" s="1153"/>
      <c r="J311" s="1149"/>
      <c r="K311" s="1149"/>
      <c r="L311" s="1149"/>
      <c r="M311" s="1152"/>
      <c r="N311" s="1148"/>
      <c r="O311" s="1150"/>
      <c r="P311" s="1150"/>
      <c r="Q311" s="1150"/>
      <c r="AF311" s="1149"/>
      <c r="AG311" s="1149"/>
    </row>
    <row r="312" spans="3:33" s="340" customFormat="1">
      <c r="C312" s="1150"/>
      <c r="D312" s="1150"/>
      <c r="F312" s="1149"/>
      <c r="G312" s="1149"/>
      <c r="H312" s="1149"/>
      <c r="I312" s="1153"/>
      <c r="J312" s="1149"/>
      <c r="K312" s="1149"/>
      <c r="L312" s="1149"/>
      <c r="M312" s="1152"/>
      <c r="N312" s="1148"/>
      <c r="O312" s="1150"/>
      <c r="P312" s="1150"/>
      <c r="Q312" s="1150"/>
      <c r="AF312" s="1149"/>
      <c r="AG312" s="1149"/>
    </row>
    <row r="313" spans="3:33" s="340" customFormat="1">
      <c r="C313" s="1150"/>
      <c r="D313" s="1150"/>
      <c r="F313" s="1149"/>
      <c r="G313" s="1149"/>
      <c r="H313" s="1149"/>
      <c r="I313" s="1153"/>
      <c r="J313" s="1149"/>
      <c r="K313" s="1149"/>
      <c r="L313" s="1149"/>
      <c r="M313" s="1152"/>
      <c r="N313" s="1148"/>
      <c r="O313" s="1150"/>
      <c r="P313" s="1150"/>
      <c r="Q313" s="1150"/>
      <c r="AF313" s="1149"/>
      <c r="AG313" s="1149"/>
    </row>
    <row r="314" spans="3:33" s="340" customFormat="1">
      <c r="C314" s="1150"/>
      <c r="D314" s="1150"/>
      <c r="F314" s="1149"/>
      <c r="G314" s="1149"/>
      <c r="H314" s="1149"/>
      <c r="I314" s="1153"/>
      <c r="J314" s="1149"/>
      <c r="K314" s="1149"/>
      <c r="L314" s="1149"/>
      <c r="M314" s="1152"/>
      <c r="N314" s="1148"/>
      <c r="O314" s="1150"/>
      <c r="P314" s="1150"/>
      <c r="Q314" s="1150"/>
      <c r="AF314" s="1149"/>
      <c r="AG314" s="1149"/>
    </row>
    <row r="315" spans="3:33" s="340" customFormat="1">
      <c r="C315" s="1150"/>
      <c r="D315" s="1150"/>
      <c r="F315" s="1149"/>
      <c r="G315" s="1149"/>
      <c r="H315" s="1149"/>
      <c r="I315" s="1153"/>
      <c r="J315" s="1149"/>
      <c r="K315" s="1149"/>
      <c r="L315" s="1149"/>
      <c r="M315" s="1152"/>
      <c r="N315" s="1148"/>
      <c r="O315" s="1150"/>
      <c r="P315" s="1150"/>
      <c r="Q315" s="1150"/>
      <c r="AF315" s="1149"/>
      <c r="AG315" s="1149"/>
    </row>
    <row r="316" spans="3:33" s="340" customFormat="1">
      <c r="C316" s="1150"/>
      <c r="D316" s="1150"/>
      <c r="F316" s="1149"/>
      <c r="G316" s="1149"/>
      <c r="H316" s="1149"/>
      <c r="I316" s="1153"/>
      <c r="J316" s="1149"/>
      <c r="K316" s="1149"/>
      <c r="L316" s="1149"/>
      <c r="M316" s="1152"/>
      <c r="N316" s="1148"/>
      <c r="O316" s="1150"/>
      <c r="P316" s="1150"/>
      <c r="Q316" s="1150"/>
      <c r="AF316" s="1149"/>
      <c r="AG316" s="1149"/>
    </row>
    <row r="317" spans="3:33" s="340" customFormat="1">
      <c r="C317" s="1150"/>
      <c r="D317" s="1150"/>
      <c r="F317" s="1149"/>
      <c r="G317" s="1149"/>
      <c r="H317" s="1149"/>
      <c r="I317" s="1153"/>
      <c r="J317" s="1149"/>
      <c r="K317" s="1149"/>
      <c r="L317" s="1149"/>
      <c r="M317" s="1152"/>
      <c r="N317" s="1148"/>
      <c r="O317" s="1150"/>
      <c r="P317" s="1150"/>
      <c r="Q317" s="1150"/>
      <c r="AF317" s="1149"/>
      <c r="AG317" s="1149"/>
    </row>
    <row r="318" spans="3:33" s="340" customFormat="1">
      <c r="C318" s="1150"/>
      <c r="D318" s="1150"/>
      <c r="F318" s="1149"/>
      <c r="G318" s="1149"/>
      <c r="H318" s="1149"/>
      <c r="I318" s="1153"/>
      <c r="J318" s="1149"/>
      <c r="K318" s="1149"/>
      <c r="L318" s="1149"/>
      <c r="M318" s="1152"/>
      <c r="N318" s="1148"/>
      <c r="O318" s="1150"/>
      <c r="P318" s="1150"/>
      <c r="Q318" s="1150"/>
      <c r="AF318" s="1149"/>
      <c r="AG318" s="1149"/>
    </row>
    <row r="319" spans="3:33" s="340" customFormat="1">
      <c r="C319" s="1150"/>
      <c r="D319" s="1150"/>
      <c r="F319" s="1149"/>
      <c r="G319" s="1149"/>
      <c r="H319" s="1149"/>
      <c r="I319" s="1153"/>
      <c r="J319" s="1149"/>
      <c r="K319" s="1149"/>
      <c r="L319" s="1149"/>
      <c r="M319" s="1152"/>
      <c r="N319" s="1148"/>
      <c r="O319" s="1150"/>
      <c r="P319" s="1150"/>
      <c r="Q319" s="1150"/>
      <c r="AF319" s="1149"/>
      <c r="AG319" s="1149"/>
    </row>
    <row r="320" spans="3:33" s="340" customFormat="1">
      <c r="C320" s="1150"/>
      <c r="D320" s="1150"/>
      <c r="F320" s="1149"/>
      <c r="G320" s="1149"/>
      <c r="H320" s="1149"/>
      <c r="I320" s="1153"/>
      <c r="J320" s="1149"/>
      <c r="K320" s="1149"/>
      <c r="L320" s="1149"/>
      <c r="M320" s="1152"/>
      <c r="N320" s="1148"/>
      <c r="O320" s="1150"/>
      <c r="P320" s="1150"/>
      <c r="Q320" s="1150"/>
      <c r="AF320" s="1149"/>
      <c r="AG320" s="1149"/>
    </row>
    <row r="321" spans="3:33" s="340" customFormat="1">
      <c r="C321" s="1150"/>
      <c r="D321" s="1150"/>
      <c r="F321" s="1149"/>
      <c r="G321" s="1149"/>
      <c r="H321" s="1149"/>
      <c r="I321" s="1153"/>
      <c r="J321" s="1149"/>
      <c r="K321" s="1149"/>
      <c r="L321" s="1149"/>
      <c r="M321" s="1152"/>
      <c r="N321" s="1148"/>
      <c r="O321" s="1150"/>
      <c r="P321" s="1150"/>
      <c r="Q321" s="1150"/>
      <c r="AF321" s="1149"/>
      <c r="AG321" s="1149"/>
    </row>
    <row r="322" spans="3:33" s="340" customFormat="1">
      <c r="C322" s="1150"/>
      <c r="D322" s="1150"/>
      <c r="F322" s="1149"/>
      <c r="G322" s="1149"/>
      <c r="H322" s="1149"/>
      <c r="I322" s="1153"/>
      <c r="J322" s="1149"/>
      <c r="K322" s="1149"/>
      <c r="L322" s="1149"/>
      <c r="M322" s="1152"/>
      <c r="N322" s="1148"/>
      <c r="O322" s="1150"/>
      <c r="P322" s="1150"/>
      <c r="Q322" s="1150"/>
      <c r="AF322" s="1149"/>
      <c r="AG322" s="1149"/>
    </row>
    <row r="323" spans="3:33" s="340" customFormat="1">
      <c r="C323" s="1150"/>
      <c r="D323" s="1150"/>
      <c r="F323" s="1149"/>
      <c r="G323" s="1149"/>
      <c r="H323" s="1149"/>
      <c r="I323" s="1153"/>
      <c r="J323" s="1149"/>
      <c r="K323" s="1149"/>
      <c r="L323" s="1149"/>
      <c r="M323" s="1152"/>
      <c r="N323" s="1148"/>
      <c r="O323" s="1150"/>
      <c r="P323" s="1150"/>
      <c r="Q323" s="1150"/>
      <c r="AF323" s="1149"/>
      <c r="AG323" s="1149"/>
    </row>
    <row r="324" spans="3:33" s="340" customFormat="1">
      <c r="C324" s="1150"/>
      <c r="D324" s="1150"/>
      <c r="F324" s="1149"/>
      <c r="G324" s="1149"/>
      <c r="H324" s="1149"/>
      <c r="I324" s="1153"/>
      <c r="J324" s="1149"/>
      <c r="K324" s="1149"/>
      <c r="L324" s="1149"/>
      <c r="M324" s="1152"/>
      <c r="N324" s="1148"/>
      <c r="O324" s="1150"/>
      <c r="P324" s="1150"/>
      <c r="Q324" s="1150"/>
      <c r="AF324" s="1149"/>
      <c r="AG324" s="1149"/>
    </row>
    <row r="325" spans="3:33" s="340" customFormat="1">
      <c r="C325" s="1150"/>
      <c r="D325" s="1150"/>
      <c r="F325" s="1149"/>
      <c r="G325" s="1149"/>
      <c r="H325" s="1149"/>
      <c r="I325" s="1153"/>
      <c r="J325" s="1149"/>
      <c r="K325" s="1149"/>
      <c r="L325" s="1149"/>
      <c r="M325" s="1152"/>
      <c r="N325" s="1148"/>
      <c r="O325" s="1150"/>
      <c r="P325" s="1150"/>
      <c r="Q325" s="1150"/>
      <c r="AF325" s="1149"/>
      <c r="AG325" s="1149"/>
    </row>
    <row r="326" spans="3:33" s="340" customFormat="1">
      <c r="C326" s="1150"/>
      <c r="D326" s="1150"/>
      <c r="F326" s="1149"/>
      <c r="G326" s="1149"/>
      <c r="H326" s="1149"/>
      <c r="I326" s="1153"/>
      <c r="J326" s="1149"/>
      <c r="K326" s="1149"/>
      <c r="L326" s="1149"/>
      <c r="M326" s="1152"/>
      <c r="N326" s="1148"/>
      <c r="O326" s="1150"/>
      <c r="P326" s="1150"/>
      <c r="Q326" s="1150"/>
      <c r="AF326" s="1149"/>
      <c r="AG326" s="1149"/>
    </row>
    <row r="327" spans="3:33" s="340" customFormat="1">
      <c r="C327" s="1150"/>
      <c r="D327" s="1150"/>
      <c r="F327" s="1149"/>
      <c r="G327" s="1149"/>
      <c r="H327" s="1149"/>
      <c r="I327" s="1153"/>
      <c r="J327" s="1149"/>
      <c r="K327" s="1149"/>
      <c r="L327" s="1149"/>
      <c r="M327" s="1152"/>
      <c r="N327" s="1148"/>
      <c r="O327" s="1150"/>
      <c r="P327" s="1150"/>
      <c r="Q327" s="1150"/>
      <c r="AF327" s="1149"/>
      <c r="AG327" s="1149"/>
    </row>
    <row r="328" spans="3:33" s="340" customFormat="1">
      <c r="C328" s="1150"/>
      <c r="D328" s="1150"/>
      <c r="F328" s="1149"/>
      <c r="G328" s="1149"/>
      <c r="H328" s="1149"/>
      <c r="I328" s="1153"/>
      <c r="J328" s="1149"/>
      <c r="K328" s="1149"/>
      <c r="L328" s="1149"/>
      <c r="M328" s="1152"/>
      <c r="N328" s="1148"/>
      <c r="O328" s="1150"/>
      <c r="P328" s="1150"/>
      <c r="Q328" s="1150"/>
      <c r="AF328" s="1149"/>
      <c r="AG328" s="1149"/>
    </row>
    <row r="329" spans="3:33" s="340" customFormat="1">
      <c r="C329" s="1150"/>
      <c r="D329" s="1150"/>
      <c r="F329" s="1149"/>
      <c r="G329" s="1149"/>
      <c r="H329" s="1149"/>
      <c r="I329" s="1153"/>
      <c r="J329" s="1149"/>
      <c r="K329" s="1149"/>
      <c r="L329" s="1149"/>
      <c r="M329" s="1152"/>
      <c r="N329" s="1148"/>
      <c r="O329" s="1150"/>
      <c r="P329" s="1150"/>
      <c r="Q329" s="1150"/>
      <c r="AF329" s="1149"/>
      <c r="AG329" s="1149"/>
    </row>
    <row r="330" spans="3:33" s="340" customFormat="1">
      <c r="C330" s="1150"/>
      <c r="D330" s="1150"/>
      <c r="F330" s="1149"/>
      <c r="G330" s="1149"/>
      <c r="H330" s="1149"/>
      <c r="I330" s="1153"/>
      <c r="J330" s="1149"/>
      <c r="K330" s="1149"/>
      <c r="L330" s="1149"/>
      <c r="M330" s="1152"/>
      <c r="N330" s="1148"/>
      <c r="O330" s="1150"/>
      <c r="P330" s="1150"/>
      <c r="Q330" s="1150"/>
      <c r="AF330" s="1149"/>
      <c r="AG330" s="1149"/>
    </row>
    <row r="331" spans="3:33" s="340" customFormat="1">
      <c r="C331" s="1150"/>
      <c r="D331" s="1150"/>
      <c r="F331" s="1149"/>
      <c r="G331" s="1149"/>
      <c r="H331" s="1149"/>
      <c r="I331" s="1153"/>
      <c r="J331" s="1149"/>
      <c r="K331" s="1149"/>
      <c r="L331" s="1149"/>
      <c r="M331" s="1152"/>
      <c r="N331" s="1148"/>
      <c r="O331" s="1150"/>
      <c r="P331" s="1150"/>
      <c r="Q331" s="1150"/>
      <c r="AF331" s="1149"/>
      <c r="AG331" s="1149"/>
    </row>
    <row r="332" spans="3:33" s="340" customFormat="1">
      <c r="C332" s="1150"/>
      <c r="D332" s="1150"/>
      <c r="F332" s="1149"/>
      <c r="G332" s="1149"/>
      <c r="H332" s="1149"/>
      <c r="I332" s="1153"/>
      <c r="J332" s="1149"/>
      <c r="K332" s="1149"/>
      <c r="L332" s="1149"/>
      <c r="M332" s="1152"/>
      <c r="N332" s="1148"/>
      <c r="O332" s="1150"/>
      <c r="P332" s="1150"/>
      <c r="Q332" s="1150"/>
      <c r="AF332" s="1149"/>
      <c r="AG332" s="1149"/>
    </row>
    <row r="333" spans="3:33" s="340" customFormat="1">
      <c r="C333" s="1150"/>
      <c r="D333" s="1150"/>
      <c r="F333" s="1149"/>
      <c r="G333" s="1149"/>
      <c r="H333" s="1149"/>
      <c r="I333" s="1153"/>
      <c r="J333" s="1149"/>
      <c r="K333" s="1149"/>
      <c r="L333" s="1149"/>
      <c r="M333" s="1152"/>
      <c r="N333" s="1148"/>
      <c r="O333" s="1150"/>
      <c r="P333" s="1150"/>
      <c r="Q333" s="1150"/>
      <c r="AF333" s="1149"/>
      <c r="AG333" s="1149"/>
    </row>
    <row r="334" spans="3:33" s="340" customFormat="1">
      <c r="C334" s="1150"/>
      <c r="D334" s="1150"/>
      <c r="F334" s="1149"/>
      <c r="G334" s="1149"/>
      <c r="H334" s="1149"/>
      <c r="I334" s="1153"/>
      <c r="J334" s="1149"/>
      <c r="K334" s="1149"/>
      <c r="L334" s="1149"/>
      <c r="M334" s="1152"/>
      <c r="N334" s="1148"/>
      <c r="O334" s="1150"/>
      <c r="P334" s="1150"/>
      <c r="Q334" s="1150"/>
      <c r="AF334" s="1149"/>
      <c r="AG334" s="1149"/>
    </row>
    <row r="335" spans="3:33" s="340" customFormat="1">
      <c r="C335" s="1150"/>
      <c r="D335" s="1150"/>
      <c r="F335" s="1149"/>
      <c r="G335" s="1149"/>
      <c r="H335" s="1149"/>
      <c r="I335" s="1153"/>
      <c r="J335" s="1149"/>
      <c r="K335" s="1149"/>
      <c r="L335" s="1149"/>
      <c r="M335" s="1152"/>
      <c r="N335" s="1148"/>
      <c r="O335" s="1150"/>
      <c r="P335" s="1150"/>
      <c r="Q335" s="1150"/>
      <c r="AF335" s="1149"/>
      <c r="AG335" s="1149"/>
    </row>
    <row r="336" spans="3:33" s="340" customFormat="1">
      <c r="C336" s="1150"/>
      <c r="D336" s="1150"/>
      <c r="F336" s="1149"/>
      <c r="G336" s="1149"/>
      <c r="H336" s="1149"/>
      <c r="I336" s="1153"/>
      <c r="J336" s="1149"/>
      <c r="K336" s="1149"/>
      <c r="L336" s="1149"/>
      <c r="M336" s="1152"/>
      <c r="N336" s="1148"/>
      <c r="O336" s="1150"/>
      <c r="P336" s="1150"/>
      <c r="Q336" s="1150"/>
      <c r="AF336" s="1149"/>
      <c r="AG336" s="1149"/>
    </row>
    <row r="337" spans="3:33" s="340" customFormat="1">
      <c r="C337" s="1150"/>
      <c r="D337" s="1150"/>
      <c r="F337" s="1149"/>
      <c r="G337" s="1149"/>
      <c r="H337" s="1149"/>
      <c r="I337" s="1153"/>
      <c r="J337" s="1149"/>
      <c r="K337" s="1149"/>
      <c r="L337" s="1149"/>
      <c r="M337" s="1152"/>
      <c r="N337" s="1148"/>
      <c r="O337" s="1150"/>
      <c r="P337" s="1150"/>
      <c r="Q337" s="1150"/>
      <c r="AF337" s="1149"/>
      <c r="AG337" s="1149"/>
    </row>
    <row r="338" spans="3:33" s="340" customFormat="1">
      <c r="C338" s="1150"/>
      <c r="D338" s="1150"/>
      <c r="F338" s="1149"/>
      <c r="G338" s="1149"/>
      <c r="H338" s="1149"/>
      <c r="I338" s="1153"/>
      <c r="J338" s="1149"/>
      <c r="K338" s="1149"/>
      <c r="L338" s="1149"/>
      <c r="M338" s="1152"/>
      <c r="N338" s="1148"/>
      <c r="O338" s="1150"/>
      <c r="P338" s="1150"/>
      <c r="Q338" s="1150"/>
      <c r="AF338" s="1149"/>
      <c r="AG338" s="1149"/>
    </row>
    <row r="339" spans="3:33" s="340" customFormat="1">
      <c r="C339" s="1150"/>
      <c r="D339" s="1150"/>
      <c r="F339" s="1149"/>
      <c r="G339" s="1149"/>
      <c r="H339" s="1149"/>
      <c r="I339" s="1153"/>
      <c r="J339" s="1149"/>
      <c r="K339" s="1149"/>
      <c r="L339" s="1149"/>
      <c r="M339" s="1152"/>
      <c r="N339" s="1148"/>
      <c r="O339" s="1150"/>
      <c r="P339" s="1150"/>
      <c r="Q339" s="1150"/>
      <c r="AF339" s="1149"/>
      <c r="AG339" s="1149"/>
    </row>
    <row r="340" spans="3:33" s="340" customFormat="1">
      <c r="C340" s="1150"/>
      <c r="D340" s="1150"/>
      <c r="F340" s="1149"/>
      <c r="G340" s="1149"/>
      <c r="H340" s="1149"/>
      <c r="I340" s="1153"/>
      <c r="J340" s="1149"/>
      <c r="K340" s="1149"/>
      <c r="L340" s="1149"/>
      <c r="M340" s="1152"/>
      <c r="N340" s="1148"/>
      <c r="O340" s="1150"/>
      <c r="P340" s="1150"/>
      <c r="Q340" s="1150"/>
      <c r="AF340" s="1149"/>
      <c r="AG340" s="1149"/>
    </row>
    <row r="341" spans="3:33" s="340" customFormat="1">
      <c r="C341" s="1150"/>
      <c r="D341" s="1150"/>
      <c r="F341" s="1149"/>
      <c r="G341" s="1149"/>
      <c r="H341" s="1149"/>
      <c r="I341" s="1153"/>
      <c r="J341" s="1149"/>
      <c r="K341" s="1149"/>
      <c r="L341" s="1149"/>
      <c r="M341" s="1152"/>
      <c r="N341" s="1148"/>
      <c r="O341" s="1150"/>
      <c r="P341" s="1150"/>
      <c r="Q341" s="1150"/>
      <c r="AF341" s="1149"/>
      <c r="AG341" s="1149"/>
    </row>
    <row r="342" spans="3:33" s="340" customFormat="1">
      <c r="C342" s="1150"/>
      <c r="D342" s="1150"/>
      <c r="F342" s="1149"/>
      <c r="G342" s="1149"/>
      <c r="H342" s="1149"/>
      <c r="I342" s="1153"/>
      <c r="J342" s="1149"/>
      <c r="K342" s="1149"/>
      <c r="L342" s="1149"/>
      <c r="M342" s="1152"/>
      <c r="N342" s="1148"/>
      <c r="O342" s="1150"/>
      <c r="P342" s="1150"/>
      <c r="Q342" s="1150"/>
      <c r="AF342" s="1149"/>
      <c r="AG342" s="1149"/>
    </row>
    <row r="343" spans="3:33" s="340" customFormat="1">
      <c r="C343" s="1150"/>
      <c r="D343" s="1150"/>
      <c r="F343" s="1149"/>
      <c r="G343" s="1149"/>
      <c r="H343" s="1149"/>
      <c r="I343" s="1153"/>
      <c r="J343" s="1149"/>
      <c r="K343" s="1149"/>
      <c r="L343" s="1149"/>
      <c r="M343" s="1152"/>
      <c r="N343" s="1148"/>
      <c r="O343" s="1150"/>
      <c r="P343" s="1150"/>
      <c r="Q343" s="1150"/>
      <c r="AF343" s="1149"/>
      <c r="AG343" s="1149"/>
    </row>
    <row r="344" spans="3:33" s="340" customFormat="1">
      <c r="C344" s="1150"/>
      <c r="D344" s="1150"/>
      <c r="F344" s="1149"/>
      <c r="G344" s="1149"/>
      <c r="H344" s="1149"/>
      <c r="I344" s="1153"/>
      <c r="J344" s="1149"/>
      <c r="K344" s="1149"/>
      <c r="L344" s="1149"/>
      <c r="M344" s="1152"/>
      <c r="N344" s="1148"/>
      <c r="O344" s="1150"/>
      <c r="P344" s="1150"/>
      <c r="Q344" s="1150"/>
      <c r="AF344" s="1149"/>
      <c r="AG344" s="1149"/>
    </row>
    <row r="345" spans="3:33" s="340" customFormat="1">
      <c r="C345" s="1150"/>
      <c r="D345" s="1150"/>
      <c r="F345" s="1149"/>
      <c r="G345" s="1149"/>
      <c r="H345" s="1149"/>
      <c r="I345" s="1153"/>
      <c r="J345" s="1149"/>
      <c r="K345" s="1149"/>
      <c r="L345" s="1149"/>
      <c r="M345" s="1152"/>
      <c r="N345" s="1148"/>
      <c r="O345" s="1150"/>
      <c r="P345" s="1150"/>
      <c r="Q345" s="1150"/>
      <c r="AF345" s="1149"/>
      <c r="AG345" s="1149"/>
    </row>
    <row r="346" spans="3:33" s="340" customFormat="1">
      <c r="C346" s="1150"/>
      <c r="D346" s="1150"/>
      <c r="F346" s="1149"/>
      <c r="G346" s="1149"/>
      <c r="H346" s="1149"/>
      <c r="I346" s="1153"/>
      <c r="J346" s="1149"/>
      <c r="K346" s="1149"/>
      <c r="L346" s="1149"/>
      <c r="M346" s="1152"/>
      <c r="N346" s="1148"/>
      <c r="O346" s="1150"/>
      <c r="P346" s="1150"/>
      <c r="Q346" s="1150"/>
      <c r="AF346" s="1149"/>
      <c r="AG346" s="1149"/>
    </row>
    <row r="347" spans="3:33" s="340" customFormat="1">
      <c r="C347" s="1150"/>
      <c r="D347" s="1150"/>
      <c r="F347" s="1149"/>
      <c r="G347" s="1149"/>
      <c r="H347" s="1149"/>
      <c r="I347" s="1153"/>
      <c r="J347" s="1149"/>
      <c r="K347" s="1149"/>
      <c r="L347" s="1149"/>
      <c r="M347" s="1152"/>
      <c r="N347" s="1148"/>
      <c r="O347" s="1150"/>
      <c r="P347" s="1150"/>
      <c r="Q347" s="1150"/>
      <c r="AF347" s="1149"/>
      <c r="AG347" s="1149"/>
    </row>
    <row r="348" spans="3:33" s="340" customFormat="1">
      <c r="C348" s="1150"/>
      <c r="D348" s="1150"/>
      <c r="F348" s="1149"/>
      <c r="G348" s="1149"/>
      <c r="H348" s="1149"/>
      <c r="I348" s="1153"/>
      <c r="J348" s="1149"/>
      <c r="K348" s="1149"/>
      <c r="L348" s="1149"/>
      <c r="M348" s="1152"/>
      <c r="N348" s="1148"/>
      <c r="O348" s="1150"/>
      <c r="P348" s="1150"/>
      <c r="Q348" s="1150"/>
      <c r="AF348" s="1149"/>
      <c r="AG348" s="1149"/>
    </row>
    <row r="349" spans="3:33" s="340" customFormat="1">
      <c r="C349" s="1150"/>
      <c r="D349" s="1150"/>
      <c r="F349" s="1149"/>
      <c r="G349" s="1149"/>
      <c r="H349" s="1149"/>
      <c r="I349" s="1153"/>
      <c r="J349" s="1149"/>
      <c r="K349" s="1149"/>
      <c r="L349" s="1149"/>
      <c r="M349" s="1152"/>
      <c r="N349" s="1148"/>
      <c r="O349" s="1150"/>
      <c r="P349" s="1150"/>
      <c r="Q349" s="1150"/>
      <c r="AF349" s="1149"/>
      <c r="AG349" s="1149"/>
    </row>
    <row r="350" spans="3:33" s="340" customFormat="1">
      <c r="C350" s="1150"/>
      <c r="D350" s="1150"/>
      <c r="F350" s="1149"/>
      <c r="G350" s="1149"/>
      <c r="H350" s="1149"/>
      <c r="I350" s="1153"/>
      <c r="J350" s="1149"/>
      <c r="K350" s="1149"/>
      <c r="L350" s="1149"/>
      <c r="M350" s="1152"/>
      <c r="N350" s="1148"/>
      <c r="O350" s="1150"/>
      <c r="P350" s="1150"/>
      <c r="Q350" s="1150"/>
      <c r="AF350" s="1149"/>
      <c r="AG350" s="1149"/>
    </row>
    <row r="351" spans="3:33" s="340" customFormat="1">
      <c r="C351" s="1150"/>
      <c r="D351" s="1150"/>
      <c r="F351" s="1149"/>
      <c r="G351" s="1149"/>
      <c r="H351" s="1149"/>
      <c r="I351" s="1153"/>
      <c r="J351" s="1149"/>
      <c r="K351" s="1149"/>
      <c r="L351" s="1149"/>
      <c r="M351" s="1152"/>
      <c r="N351" s="1148"/>
      <c r="O351" s="1150"/>
      <c r="P351" s="1150"/>
      <c r="Q351" s="1150"/>
      <c r="AF351" s="1149"/>
      <c r="AG351" s="1149"/>
    </row>
    <row r="352" spans="3:33" s="340" customFormat="1">
      <c r="C352" s="1150"/>
      <c r="D352" s="1150"/>
      <c r="F352" s="1149"/>
      <c r="G352" s="1149"/>
      <c r="H352" s="1149"/>
      <c r="I352" s="1153"/>
      <c r="J352" s="1149"/>
      <c r="K352" s="1149"/>
      <c r="L352" s="1149"/>
      <c r="M352" s="1152"/>
      <c r="N352" s="1148"/>
      <c r="O352" s="1150"/>
      <c r="P352" s="1150"/>
      <c r="Q352" s="1150"/>
      <c r="AF352" s="1149"/>
      <c r="AG352" s="1149"/>
    </row>
    <row r="353" spans="3:33" s="340" customFormat="1">
      <c r="C353" s="1150"/>
      <c r="D353" s="1150"/>
      <c r="F353" s="1149"/>
      <c r="G353" s="1149"/>
      <c r="H353" s="1149"/>
      <c r="I353" s="1153"/>
      <c r="J353" s="1149"/>
      <c r="K353" s="1149"/>
      <c r="L353" s="1149"/>
      <c r="M353" s="1152"/>
      <c r="N353" s="1148"/>
      <c r="O353" s="1150"/>
      <c r="P353" s="1150"/>
      <c r="Q353" s="1150"/>
      <c r="AF353" s="1149"/>
      <c r="AG353" s="1149"/>
    </row>
    <row r="354" spans="3:33" s="340" customFormat="1">
      <c r="C354" s="1150"/>
      <c r="D354" s="1150"/>
      <c r="F354" s="1149"/>
      <c r="G354" s="1149"/>
      <c r="H354" s="1149"/>
      <c r="I354" s="1153"/>
      <c r="J354" s="1149"/>
      <c r="K354" s="1149"/>
      <c r="L354" s="1149"/>
      <c r="M354" s="1152"/>
      <c r="N354" s="1148"/>
      <c r="O354" s="1150"/>
      <c r="P354" s="1150"/>
      <c r="Q354" s="1150"/>
      <c r="AF354" s="1149"/>
      <c r="AG354" s="1149"/>
    </row>
    <row r="355" spans="3:33" s="340" customFormat="1">
      <c r="C355" s="1150"/>
      <c r="D355" s="1150"/>
      <c r="F355" s="1149"/>
      <c r="G355" s="1149"/>
      <c r="H355" s="1149"/>
      <c r="I355" s="1153"/>
      <c r="J355" s="1149"/>
      <c r="K355" s="1149"/>
      <c r="L355" s="1149"/>
      <c r="M355" s="1152"/>
      <c r="N355" s="1148"/>
      <c r="O355" s="1150"/>
      <c r="P355" s="1150"/>
      <c r="Q355" s="1150"/>
      <c r="AF355" s="1149"/>
      <c r="AG355" s="1149"/>
    </row>
    <row r="356" spans="3:33" s="340" customFormat="1">
      <c r="C356" s="1150"/>
      <c r="D356" s="1150"/>
      <c r="F356" s="1149"/>
      <c r="G356" s="1149"/>
      <c r="H356" s="1149"/>
      <c r="I356" s="1153"/>
      <c r="J356" s="1149"/>
      <c r="K356" s="1149"/>
      <c r="L356" s="1149"/>
      <c r="M356" s="1152"/>
      <c r="N356" s="1148"/>
      <c r="O356" s="1150"/>
      <c r="P356" s="1150"/>
      <c r="Q356" s="1150"/>
      <c r="AF356" s="1149"/>
      <c r="AG356" s="1149"/>
    </row>
    <row r="357" spans="3:33" s="340" customFormat="1">
      <c r="C357" s="1150"/>
      <c r="D357" s="1150"/>
      <c r="F357" s="1149"/>
      <c r="G357" s="1149"/>
      <c r="H357" s="1149"/>
      <c r="I357" s="1153"/>
      <c r="J357" s="1149"/>
      <c r="K357" s="1149"/>
      <c r="L357" s="1149"/>
      <c r="M357" s="1152"/>
      <c r="N357" s="1148"/>
      <c r="O357" s="1150"/>
      <c r="P357" s="1150"/>
      <c r="Q357" s="1150"/>
      <c r="AF357" s="1149"/>
      <c r="AG357" s="1149"/>
    </row>
    <row r="358" spans="3:33" s="340" customFormat="1">
      <c r="C358" s="1150"/>
      <c r="D358" s="1150"/>
      <c r="F358" s="1149"/>
      <c r="G358" s="1149"/>
      <c r="H358" s="1149"/>
      <c r="I358" s="1153"/>
      <c r="J358" s="1149"/>
      <c r="K358" s="1149"/>
      <c r="L358" s="1149"/>
      <c r="M358" s="1152"/>
      <c r="N358" s="1148"/>
      <c r="O358" s="1150"/>
      <c r="P358" s="1150"/>
      <c r="Q358" s="1150"/>
      <c r="AF358" s="1149"/>
      <c r="AG358" s="1149"/>
    </row>
    <row r="359" spans="3:33" s="340" customFormat="1">
      <c r="C359" s="1150"/>
      <c r="D359" s="1150"/>
      <c r="F359" s="1149"/>
      <c r="G359" s="1149"/>
      <c r="H359" s="1149"/>
      <c r="I359" s="1153"/>
      <c r="J359" s="1149"/>
      <c r="K359" s="1149"/>
      <c r="L359" s="1149"/>
      <c r="M359" s="1152"/>
      <c r="N359" s="1148"/>
      <c r="O359" s="1150"/>
      <c r="P359" s="1150"/>
      <c r="Q359" s="1150"/>
      <c r="AF359" s="1149"/>
      <c r="AG359" s="1149"/>
    </row>
    <row r="360" spans="3:33" s="340" customFormat="1">
      <c r="C360" s="1150"/>
      <c r="D360" s="1150"/>
      <c r="F360" s="1149"/>
      <c r="G360" s="1149"/>
      <c r="H360" s="1149"/>
      <c r="I360" s="1153"/>
      <c r="J360" s="1149"/>
      <c r="K360" s="1149"/>
      <c r="L360" s="1149"/>
      <c r="M360" s="1152"/>
      <c r="N360" s="1148"/>
      <c r="O360" s="1150"/>
      <c r="P360" s="1150"/>
      <c r="Q360" s="1150"/>
      <c r="AF360" s="1149"/>
      <c r="AG360" s="1149"/>
    </row>
    <row r="361" spans="3:33" s="340" customFormat="1">
      <c r="C361" s="1150"/>
      <c r="D361" s="1150"/>
      <c r="F361" s="1149"/>
      <c r="G361" s="1149"/>
      <c r="H361" s="1149"/>
      <c r="I361" s="1153"/>
      <c r="J361" s="1149"/>
      <c r="K361" s="1149"/>
      <c r="L361" s="1149"/>
      <c r="M361" s="1152"/>
      <c r="N361" s="1148"/>
      <c r="O361" s="1150"/>
      <c r="P361" s="1150"/>
      <c r="Q361" s="1150"/>
      <c r="AF361" s="1149"/>
      <c r="AG361" s="1149"/>
    </row>
    <row r="362" spans="3:33" s="340" customFormat="1">
      <c r="C362" s="1150"/>
      <c r="D362" s="1150"/>
      <c r="F362" s="1149"/>
      <c r="G362" s="1149"/>
      <c r="H362" s="1149"/>
      <c r="I362" s="1153"/>
      <c r="J362" s="1149"/>
      <c r="K362" s="1149"/>
      <c r="L362" s="1149"/>
      <c r="M362" s="1152"/>
      <c r="N362" s="1148"/>
      <c r="O362" s="1150"/>
      <c r="P362" s="1150"/>
      <c r="Q362" s="1150"/>
      <c r="AF362" s="1149"/>
      <c r="AG362" s="1149"/>
    </row>
    <row r="363" spans="3:33" s="340" customFormat="1">
      <c r="C363" s="1150"/>
      <c r="D363" s="1150"/>
      <c r="F363" s="1149"/>
      <c r="G363" s="1149"/>
      <c r="H363" s="1149"/>
      <c r="I363" s="1153"/>
      <c r="J363" s="1149"/>
      <c r="K363" s="1149"/>
      <c r="L363" s="1149"/>
      <c r="M363" s="1152"/>
      <c r="N363" s="1148"/>
      <c r="O363" s="1150"/>
      <c r="P363" s="1150"/>
      <c r="Q363" s="1150"/>
      <c r="AF363" s="1149"/>
      <c r="AG363" s="1149"/>
    </row>
    <row r="364" spans="3:33" s="340" customFormat="1">
      <c r="C364" s="1150"/>
      <c r="D364" s="1150"/>
      <c r="F364" s="1149"/>
      <c r="G364" s="1149"/>
      <c r="H364" s="1149"/>
      <c r="I364" s="1153"/>
      <c r="J364" s="1149"/>
      <c r="K364" s="1149"/>
      <c r="L364" s="1149"/>
      <c r="M364" s="1152"/>
      <c r="N364" s="1148"/>
      <c r="O364" s="1150"/>
      <c r="P364" s="1150"/>
      <c r="Q364" s="1150"/>
      <c r="AF364" s="1149"/>
      <c r="AG364" s="1149"/>
    </row>
    <row r="365" spans="3:33" s="340" customFormat="1">
      <c r="C365" s="1150"/>
      <c r="D365" s="1150"/>
      <c r="F365" s="1149"/>
      <c r="G365" s="1149"/>
      <c r="H365" s="1149"/>
      <c r="I365" s="1153"/>
      <c r="J365" s="1149"/>
      <c r="K365" s="1149"/>
      <c r="L365" s="1149"/>
      <c r="M365" s="1152"/>
      <c r="N365" s="1148"/>
      <c r="O365" s="1150"/>
      <c r="P365" s="1150"/>
      <c r="Q365" s="1150"/>
      <c r="AF365" s="1149"/>
      <c r="AG365" s="1149"/>
    </row>
    <row r="366" spans="3:33" s="340" customFormat="1">
      <c r="C366" s="1150"/>
      <c r="D366" s="1150"/>
      <c r="F366" s="1149"/>
      <c r="G366" s="1149"/>
      <c r="H366" s="1149"/>
      <c r="I366" s="1153"/>
      <c r="J366" s="1149"/>
      <c r="K366" s="1149"/>
      <c r="L366" s="1149"/>
      <c r="M366" s="1152"/>
      <c r="N366" s="1148"/>
      <c r="O366" s="1150"/>
      <c r="P366" s="1150"/>
      <c r="Q366" s="1150"/>
      <c r="AF366" s="1149"/>
      <c r="AG366" s="1149"/>
    </row>
    <row r="367" spans="3:33" s="340" customFormat="1">
      <c r="C367" s="1150"/>
      <c r="D367" s="1150"/>
      <c r="F367" s="1149"/>
      <c r="G367" s="1149"/>
      <c r="H367" s="1149"/>
      <c r="I367" s="1153"/>
      <c r="J367" s="1149"/>
      <c r="K367" s="1149"/>
      <c r="L367" s="1149"/>
      <c r="M367" s="1152"/>
      <c r="N367" s="1148"/>
      <c r="O367" s="1150"/>
      <c r="P367" s="1150"/>
      <c r="Q367" s="1150"/>
      <c r="AF367" s="1149"/>
      <c r="AG367" s="1149"/>
    </row>
    <row r="368" spans="3:33" s="340" customFormat="1">
      <c r="C368" s="1150"/>
      <c r="D368" s="1150"/>
      <c r="F368" s="1149"/>
      <c r="G368" s="1149"/>
      <c r="H368" s="1149"/>
      <c r="I368" s="1153"/>
      <c r="J368" s="1149"/>
      <c r="K368" s="1149"/>
      <c r="L368" s="1149"/>
      <c r="M368" s="1152"/>
      <c r="N368" s="1148"/>
      <c r="O368" s="1150"/>
      <c r="P368" s="1150"/>
      <c r="Q368" s="1150"/>
      <c r="AF368" s="1149"/>
      <c r="AG368" s="1149"/>
    </row>
    <row r="369" spans="3:33" s="340" customFormat="1">
      <c r="C369" s="1150"/>
      <c r="D369" s="1150"/>
      <c r="F369" s="1149"/>
      <c r="G369" s="1149"/>
      <c r="H369" s="1149"/>
      <c r="I369" s="1153"/>
      <c r="J369" s="1149"/>
      <c r="K369" s="1149"/>
      <c r="L369" s="1149"/>
      <c r="M369" s="1152"/>
      <c r="N369" s="1148"/>
      <c r="O369" s="1150"/>
      <c r="P369" s="1150"/>
      <c r="Q369" s="1150"/>
      <c r="AF369" s="1149"/>
      <c r="AG369" s="1149"/>
    </row>
    <row r="370" spans="3:33" s="340" customFormat="1">
      <c r="C370" s="1150"/>
      <c r="D370" s="1150"/>
      <c r="F370" s="1149"/>
      <c r="G370" s="1149"/>
      <c r="H370" s="1149"/>
      <c r="I370" s="1153"/>
      <c r="J370" s="1149"/>
      <c r="K370" s="1149"/>
      <c r="L370" s="1149"/>
      <c r="M370" s="1152"/>
      <c r="N370" s="1148"/>
      <c r="O370" s="1150"/>
      <c r="P370" s="1150"/>
      <c r="Q370" s="1150"/>
      <c r="AF370" s="1149"/>
      <c r="AG370" s="1149"/>
    </row>
    <row r="371" spans="3:33" s="340" customFormat="1">
      <c r="C371" s="1150"/>
      <c r="D371" s="1150"/>
      <c r="F371" s="1149"/>
      <c r="G371" s="1149"/>
      <c r="H371" s="1149"/>
      <c r="I371" s="1153"/>
      <c r="J371" s="1149"/>
      <c r="K371" s="1149"/>
      <c r="L371" s="1149"/>
      <c r="M371" s="1152"/>
      <c r="N371" s="1148"/>
      <c r="O371" s="1150"/>
      <c r="P371" s="1150"/>
      <c r="Q371" s="1150"/>
      <c r="AF371" s="1149"/>
      <c r="AG371" s="1149"/>
    </row>
    <row r="372" spans="3:33" s="340" customFormat="1">
      <c r="C372" s="1150"/>
      <c r="D372" s="1150"/>
      <c r="F372" s="1149"/>
      <c r="G372" s="1149"/>
      <c r="H372" s="1149"/>
      <c r="I372" s="1153"/>
      <c r="J372" s="1149"/>
      <c r="K372" s="1149"/>
      <c r="L372" s="1149"/>
      <c r="M372" s="1152"/>
      <c r="N372" s="1148"/>
      <c r="O372" s="1150"/>
      <c r="P372" s="1150"/>
      <c r="Q372" s="1150"/>
      <c r="AF372" s="1149"/>
      <c r="AG372" s="1149"/>
    </row>
    <row r="373" spans="3:33" s="340" customFormat="1">
      <c r="C373" s="1150"/>
      <c r="D373" s="1150"/>
      <c r="F373" s="1149"/>
      <c r="G373" s="1149"/>
      <c r="H373" s="1149"/>
      <c r="I373" s="1153"/>
      <c r="J373" s="1149"/>
      <c r="K373" s="1149"/>
      <c r="L373" s="1149"/>
      <c r="M373" s="1152"/>
      <c r="N373" s="1148"/>
      <c r="O373" s="1150"/>
      <c r="P373" s="1150"/>
      <c r="Q373" s="1150"/>
      <c r="AF373" s="1149"/>
      <c r="AG373" s="1149"/>
    </row>
    <row r="374" spans="3:33" s="340" customFormat="1">
      <c r="C374" s="1150"/>
      <c r="D374" s="1150"/>
      <c r="F374" s="1149"/>
      <c r="G374" s="1149"/>
      <c r="H374" s="1149"/>
      <c r="I374" s="1153"/>
      <c r="J374" s="1149"/>
      <c r="K374" s="1149"/>
      <c r="L374" s="1149"/>
      <c r="M374" s="1152"/>
      <c r="N374" s="1148"/>
      <c r="O374" s="1150"/>
      <c r="P374" s="1150"/>
      <c r="Q374" s="1150"/>
      <c r="AF374" s="1149"/>
      <c r="AG374" s="1149"/>
    </row>
    <row r="375" spans="3:33" s="340" customFormat="1">
      <c r="C375" s="1150"/>
      <c r="D375" s="1150"/>
      <c r="F375" s="1149"/>
      <c r="G375" s="1149"/>
      <c r="H375" s="1149"/>
      <c r="I375" s="1153"/>
      <c r="J375" s="1149"/>
      <c r="K375" s="1149"/>
      <c r="L375" s="1149"/>
      <c r="M375" s="1152"/>
      <c r="N375" s="1148"/>
      <c r="O375" s="1150"/>
      <c r="P375" s="1150"/>
      <c r="Q375" s="1150"/>
      <c r="AF375" s="1149"/>
      <c r="AG375" s="1149"/>
    </row>
    <row r="376" spans="3:33" s="340" customFormat="1">
      <c r="C376" s="1150"/>
      <c r="D376" s="1150"/>
      <c r="F376" s="1149"/>
      <c r="G376" s="1149"/>
      <c r="H376" s="1149"/>
      <c r="I376" s="1153"/>
      <c r="J376" s="1149"/>
      <c r="K376" s="1149"/>
      <c r="L376" s="1149"/>
      <c r="M376" s="1152"/>
      <c r="N376" s="1148"/>
      <c r="O376" s="1150"/>
      <c r="P376" s="1150"/>
      <c r="Q376" s="1150"/>
      <c r="AF376" s="1149"/>
      <c r="AG376" s="1149"/>
    </row>
    <row r="377" spans="3:33" s="340" customFormat="1">
      <c r="C377" s="1150"/>
      <c r="D377" s="1150"/>
      <c r="F377" s="1149"/>
      <c r="G377" s="1149"/>
      <c r="H377" s="1149"/>
      <c r="I377" s="1153"/>
      <c r="J377" s="1149"/>
      <c r="K377" s="1149"/>
      <c r="L377" s="1149"/>
      <c r="M377" s="1152"/>
      <c r="N377" s="1148"/>
      <c r="O377" s="1150"/>
      <c r="P377" s="1150"/>
      <c r="Q377" s="1150"/>
      <c r="AF377" s="1149"/>
      <c r="AG377" s="1149"/>
    </row>
    <row r="378" spans="3:33" s="340" customFormat="1">
      <c r="C378" s="1150"/>
      <c r="D378" s="1150"/>
      <c r="F378" s="1149"/>
      <c r="G378" s="1149"/>
      <c r="H378" s="1149"/>
      <c r="I378" s="1153"/>
      <c r="J378" s="1149"/>
      <c r="K378" s="1149"/>
      <c r="L378" s="1149"/>
      <c r="M378" s="1152"/>
      <c r="N378" s="1148"/>
      <c r="O378" s="1150"/>
      <c r="P378" s="1150"/>
      <c r="Q378" s="1150"/>
      <c r="AF378" s="1149"/>
      <c r="AG378" s="1149"/>
    </row>
    <row r="379" spans="3:33" s="340" customFormat="1">
      <c r="C379" s="1150"/>
      <c r="D379" s="1150"/>
      <c r="F379" s="1149"/>
      <c r="G379" s="1149"/>
      <c r="H379" s="1149"/>
      <c r="I379" s="1153"/>
      <c r="J379" s="1149"/>
      <c r="K379" s="1149"/>
      <c r="L379" s="1149"/>
      <c r="M379" s="1152"/>
      <c r="N379" s="1148"/>
      <c r="O379" s="1150"/>
      <c r="P379" s="1150"/>
      <c r="Q379" s="1150"/>
      <c r="AF379" s="1149"/>
      <c r="AG379" s="1149"/>
    </row>
    <row r="380" spans="3:33" s="340" customFormat="1">
      <c r="C380" s="1150"/>
      <c r="D380" s="1150"/>
      <c r="F380" s="1149"/>
      <c r="G380" s="1149"/>
      <c r="H380" s="1149"/>
      <c r="I380" s="1153"/>
      <c r="J380" s="1149"/>
      <c r="K380" s="1149"/>
      <c r="L380" s="1149"/>
      <c r="M380" s="1152"/>
      <c r="N380" s="1148"/>
      <c r="O380" s="1150"/>
      <c r="P380" s="1150"/>
      <c r="Q380" s="1150"/>
      <c r="AF380" s="1149"/>
      <c r="AG380" s="1149"/>
    </row>
    <row r="381" spans="3:33" s="340" customFormat="1">
      <c r="C381" s="1150"/>
      <c r="D381" s="1150"/>
      <c r="F381" s="1149"/>
      <c r="G381" s="1149"/>
      <c r="H381" s="1149"/>
      <c r="I381" s="1153"/>
      <c r="J381" s="1149"/>
      <c r="K381" s="1149"/>
      <c r="L381" s="1149"/>
      <c r="M381" s="1152"/>
      <c r="N381" s="1148"/>
      <c r="O381" s="1150"/>
      <c r="P381" s="1150"/>
      <c r="Q381" s="1150"/>
      <c r="AF381" s="1149"/>
      <c r="AG381" s="1149"/>
    </row>
    <row r="382" spans="3:33" s="340" customFormat="1">
      <c r="C382" s="1150"/>
      <c r="D382" s="1150"/>
      <c r="F382" s="1149"/>
      <c r="G382" s="1149"/>
      <c r="H382" s="1149"/>
      <c r="I382" s="1153"/>
      <c r="J382" s="1149"/>
      <c r="K382" s="1149"/>
      <c r="L382" s="1149"/>
      <c r="M382" s="1152"/>
      <c r="N382" s="1148"/>
      <c r="O382" s="1150"/>
      <c r="P382" s="1150"/>
      <c r="Q382" s="1150"/>
      <c r="AF382" s="1149"/>
      <c r="AG382" s="1149"/>
    </row>
    <row r="383" spans="3:33" s="340" customFormat="1">
      <c r="C383" s="1150"/>
      <c r="D383" s="1150"/>
      <c r="F383" s="1149"/>
      <c r="G383" s="1149"/>
      <c r="H383" s="1149"/>
      <c r="I383" s="1153"/>
      <c r="J383" s="1149"/>
      <c r="K383" s="1149"/>
      <c r="L383" s="1149"/>
      <c r="M383" s="1152"/>
      <c r="N383" s="1148"/>
      <c r="O383" s="1150"/>
      <c r="P383" s="1150"/>
      <c r="Q383" s="1150"/>
      <c r="AF383" s="1149"/>
      <c r="AG383" s="1149"/>
    </row>
    <row r="384" spans="3:33" s="340" customFormat="1">
      <c r="C384" s="1150"/>
      <c r="D384" s="1150"/>
      <c r="F384" s="1149"/>
      <c r="G384" s="1149"/>
      <c r="H384" s="1149"/>
      <c r="I384" s="1153"/>
      <c r="J384" s="1149"/>
      <c r="K384" s="1149"/>
      <c r="L384" s="1149"/>
      <c r="M384" s="1152"/>
      <c r="N384" s="1148"/>
      <c r="O384" s="1150"/>
      <c r="P384" s="1150"/>
      <c r="Q384" s="1150"/>
      <c r="AF384" s="1149"/>
      <c r="AG384" s="1149"/>
    </row>
    <row r="385" spans="3:33" s="340" customFormat="1">
      <c r="C385" s="1150"/>
      <c r="D385" s="1150"/>
      <c r="F385" s="1149"/>
      <c r="G385" s="1149"/>
      <c r="H385" s="1149"/>
      <c r="I385" s="1153"/>
      <c r="J385" s="1149"/>
      <c r="K385" s="1149"/>
      <c r="L385" s="1149"/>
      <c r="M385" s="1152"/>
      <c r="N385" s="1148"/>
      <c r="O385" s="1150"/>
      <c r="P385" s="1150"/>
      <c r="Q385" s="1150"/>
      <c r="AF385" s="1149"/>
      <c r="AG385" s="1149"/>
    </row>
    <row r="386" spans="3:33" s="340" customFormat="1">
      <c r="C386" s="1150"/>
      <c r="D386" s="1150"/>
      <c r="F386" s="1149"/>
      <c r="G386" s="1149"/>
      <c r="H386" s="1149"/>
      <c r="I386" s="1153"/>
      <c r="J386" s="1149"/>
      <c r="K386" s="1149"/>
      <c r="L386" s="1149"/>
      <c r="M386" s="1152"/>
      <c r="N386" s="1148"/>
      <c r="O386" s="1150"/>
      <c r="P386" s="1150"/>
      <c r="Q386" s="1150"/>
      <c r="AF386" s="1149"/>
      <c r="AG386" s="1149"/>
    </row>
    <row r="387" spans="3:33" s="340" customFormat="1">
      <c r="C387" s="1150"/>
      <c r="D387" s="1150"/>
      <c r="F387" s="1149"/>
      <c r="G387" s="1149"/>
      <c r="H387" s="1149"/>
      <c r="I387" s="1153"/>
      <c r="J387" s="1149"/>
      <c r="K387" s="1149"/>
      <c r="L387" s="1149"/>
      <c r="M387" s="1152"/>
      <c r="N387" s="1148"/>
      <c r="O387" s="1150"/>
      <c r="P387" s="1150"/>
      <c r="Q387" s="1150"/>
      <c r="AF387" s="1149"/>
      <c r="AG387" s="1149"/>
    </row>
    <row r="388" spans="3:33" s="340" customFormat="1">
      <c r="C388" s="1150"/>
      <c r="D388" s="1150"/>
      <c r="F388" s="1149"/>
      <c r="G388" s="1149"/>
      <c r="H388" s="1149"/>
      <c r="I388" s="1153"/>
      <c r="J388" s="1149"/>
      <c r="K388" s="1149"/>
      <c r="L388" s="1149"/>
      <c r="M388" s="1152"/>
      <c r="N388" s="1148"/>
      <c r="O388" s="1150"/>
      <c r="P388" s="1150"/>
      <c r="Q388" s="1150"/>
      <c r="AF388" s="1149"/>
      <c r="AG388" s="1149"/>
    </row>
    <row r="389" spans="3:33" s="340" customFormat="1">
      <c r="C389" s="1150"/>
      <c r="D389" s="1150"/>
      <c r="F389" s="1149"/>
      <c r="G389" s="1149"/>
      <c r="H389" s="1149"/>
      <c r="I389" s="1153"/>
      <c r="J389" s="1149"/>
      <c r="K389" s="1149"/>
      <c r="L389" s="1149"/>
      <c r="M389" s="1152"/>
      <c r="N389" s="1148"/>
      <c r="O389" s="1150"/>
      <c r="P389" s="1150"/>
      <c r="Q389" s="1150"/>
      <c r="AF389" s="1149"/>
      <c r="AG389" s="1149"/>
    </row>
    <row r="390" spans="3:33" s="340" customFormat="1">
      <c r="C390" s="1150"/>
      <c r="D390" s="1150"/>
      <c r="F390" s="1149"/>
      <c r="G390" s="1149"/>
      <c r="H390" s="1149"/>
      <c r="I390" s="1153"/>
      <c r="J390" s="1149"/>
      <c r="K390" s="1149"/>
      <c r="L390" s="1149"/>
      <c r="M390" s="1152"/>
      <c r="N390" s="1148"/>
      <c r="O390" s="1150"/>
      <c r="P390" s="1150"/>
      <c r="Q390" s="1150"/>
      <c r="AF390" s="1149"/>
      <c r="AG390" s="1149"/>
    </row>
    <row r="391" spans="3:33" s="340" customFormat="1">
      <c r="C391" s="1150"/>
      <c r="D391" s="1150"/>
      <c r="F391" s="1149"/>
      <c r="G391" s="1149"/>
      <c r="H391" s="1149"/>
      <c r="I391" s="1153"/>
      <c r="J391" s="1149"/>
      <c r="K391" s="1149"/>
      <c r="L391" s="1149"/>
      <c r="M391" s="1152"/>
      <c r="N391" s="1148"/>
      <c r="O391" s="1150"/>
      <c r="P391" s="1150"/>
      <c r="Q391" s="1150"/>
      <c r="AF391" s="1149"/>
      <c r="AG391" s="1149"/>
    </row>
    <row r="392" spans="3:33" s="340" customFormat="1">
      <c r="C392" s="1150"/>
      <c r="D392" s="1150"/>
      <c r="F392" s="1149"/>
      <c r="G392" s="1149"/>
      <c r="H392" s="1149"/>
      <c r="I392" s="1153"/>
      <c r="J392" s="1149"/>
      <c r="K392" s="1149"/>
      <c r="L392" s="1149"/>
      <c r="M392" s="1152"/>
      <c r="N392" s="1148"/>
      <c r="O392" s="1150"/>
      <c r="P392" s="1150"/>
      <c r="Q392" s="1150"/>
      <c r="AF392" s="1149"/>
      <c r="AG392" s="1149"/>
    </row>
    <row r="393" spans="3:33" s="340" customFormat="1">
      <c r="C393" s="1150"/>
      <c r="D393" s="1150"/>
      <c r="F393" s="1149"/>
      <c r="G393" s="1149"/>
      <c r="H393" s="1149"/>
      <c r="I393" s="1153"/>
      <c r="J393" s="1149"/>
      <c r="K393" s="1149"/>
      <c r="L393" s="1149"/>
      <c r="M393" s="1152"/>
      <c r="N393" s="1148"/>
      <c r="O393" s="1150"/>
      <c r="P393" s="1150"/>
      <c r="Q393" s="1150"/>
      <c r="AF393" s="1149"/>
      <c r="AG393" s="1149"/>
    </row>
    <row r="394" spans="3:33" s="340" customFormat="1">
      <c r="C394" s="1150"/>
      <c r="D394" s="1150"/>
      <c r="F394" s="1149"/>
      <c r="G394" s="1149"/>
      <c r="H394" s="1149"/>
      <c r="I394" s="1153"/>
      <c r="J394" s="1149"/>
      <c r="K394" s="1149"/>
      <c r="L394" s="1149"/>
      <c r="M394" s="1152"/>
      <c r="N394" s="1148"/>
      <c r="O394" s="1150"/>
      <c r="P394" s="1150"/>
      <c r="Q394" s="1150"/>
      <c r="AF394" s="1149"/>
      <c r="AG394" s="1149"/>
    </row>
    <row r="395" spans="3:33" s="340" customFormat="1">
      <c r="C395" s="1150"/>
      <c r="D395" s="1150"/>
      <c r="F395" s="1149"/>
      <c r="G395" s="1149"/>
      <c r="H395" s="1149"/>
      <c r="I395" s="1153"/>
      <c r="J395" s="1149"/>
      <c r="K395" s="1149"/>
      <c r="L395" s="1149"/>
      <c r="M395" s="1152"/>
      <c r="N395" s="1148"/>
      <c r="O395" s="1150"/>
      <c r="P395" s="1150"/>
      <c r="Q395" s="1150"/>
      <c r="AF395" s="1149"/>
      <c r="AG395" s="1149"/>
    </row>
    <row r="396" spans="3:33" s="340" customFormat="1">
      <c r="C396" s="1150"/>
      <c r="D396" s="1150"/>
      <c r="F396" s="1149"/>
      <c r="G396" s="1149"/>
      <c r="H396" s="1149"/>
      <c r="I396" s="1153"/>
      <c r="J396" s="1149"/>
      <c r="K396" s="1149"/>
      <c r="L396" s="1149"/>
      <c r="M396" s="1152"/>
      <c r="N396" s="1148"/>
      <c r="O396" s="1150"/>
      <c r="P396" s="1150"/>
      <c r="Q396" s="1150"/>
      <c r="AF396" s="1149"/>
      <c r="AG396" s="1149"/>
    </row>
    <row r="397" spans="3:33" s="340" customFormat="1">
      <c r="C397" s="1150"/>
      <c r="D397" s="1150"/>
      <c r="F397" s="1149"/>
      <c r="G397" s="1149"/>
      <c r="H397" s="1149"/>
      <c r="I397" s="1153"/>
      <c r="J397" s="1149"/>
      <c r="K397" s="1149"/>
      <c r="L397" s="1149"/>
      <c r="M397" s="1152"/>
      <c r="N397" s="1148"/>
      <c r="O397" s="1150"/>
      <c r="P397" s="1150"/>
      <c r="Q397" s="1150"/>
      <c r="AF397" s="1149"/>
      <c r="AG397" s="1149"/>
    </row>
    <row r="398" spans="3:33" s="340" customFormat="1">
      <c r="C398" s="1150"/>
      <c r="D398" s="1150"/>
      <c r="F398" s="1149"/>
      <c r="G398" s="1149"/>
      <c r="H398" s="1149"/>
      <c r="I398" s="1153"/>
      <c r="J398" s="1149"/>
      <c r="K398" s="1149"/>
      <c r="L398" s="1149"/>
      <c r="M398" s="1152"/>
      <c r="N398" s="1148"/>
      <c r="O398" s="1150"/>
      <c r="P398" s="1150"/>
      <c r="Q398" s="1150"/>
      <c r="AF398" s="1149"/>
      <c r="AG398" s="1149"/>
    </row>
    <row r="399" spans="3:33" s="340" customFormat="1">
      <c r="C399" s="1150"/>
      <c r="D399" s="1150"/>
      <c r="F399" s="1149"/>
      <c r="G399" s="1149"/>
      <c r="H399" s="1149"/>
      <c r="I399" s="1153"/>
      <c r="J399" s="1149"/>
      <c r="K399" s="1149"/>
      <c r="L399" s="1149"/>
      <c r="M399" s="1152"/>
      <c r="N399" s="1148"/>
      <c r="O399" s="1150"/>
      <c r="P399" s="1150"/>
      <c r="Q399" s="1150"/>
      <c r="AF399" s="1149"/>
      <c r="AG399" s="1149"/>
    </row>
    <row r="400" spans="3:33" s="340" customFormat="1">
      <c r="C400" s="1150"/>
      <c r="D400" s="1150"/>
      <c r="F400" s="1149"/>
      <c r="G400" s="1149"/>
      <c r="H400" s="1149"/>
      <c r="I400" s="1153"/>
      <c r="J400" s="1149"/>
      <c r="K400" s="1149"/>
      <c r="L400" s="1149"/>
      <c r="M400" s="1152"/>
      <c r="N400" s="1148"/>
      <c r="O400" s="1150"/>
      <c r="P400" s="1150"/>
      <c r="Q400" s="1150"/>
      <c r="AF400" s="1149"/>
      <c r="AG400" s="1149"/>
    </row>
    <row r="401" spans="3:33" s="340" customFormat="1">
      <c r="C401" s="1150"/>
      <c r="D401" s="1150"/>
      <c r="F401" s="1149"/>
      <c r="G401" s="1149"/>
      <c r="H401" s="1149"/>
      <c r="I401" s="1153"/>
      <c r="J401" s="1149"/>
      <c r="K401" s="1149"/>
      <c r="L401" s="1149"/>
      <c r="M401" s="1152"/>
      <c r="N401" s="1148"/>
      <c r="O401" s="1150"/>
      <c r="P401" s="1150"/>
      <c r="Q401" s="1150"/>
      <c r="AF401" s="1149"/>
      <c r="AG401" s="1149"/>
    </row>
    <row r="402" spans="3:33" s="340" customFormat="1">
      <c r="C402" s="1150"/>
      <c r="D402" s="1150"/>
      <c r="F402" s="1149"/>
      <c r="G402" s="1149"/>
      <c r="H402" s="1149"/>
      <c r="I402" s="1153"/>
      <c r="J402" s="1149"/>
      <c r="K402" s="1149"/>
      <c r="L402" s="1149"/>
      <c r="M402" s="1152"/>
      <c r="N402" s="1148"/>
      <c r="O402" s="1150"/>
      <c r="P402" s="1150"/>
      <c r="Q402" s="1150"/>
      <c r="AF402" s="1149"/>
      <c r="AG402" s="1149"/>
    </row>
    <row r="403" spans="3:33" s="340" customFormat="1">
      <c r="C403" s="1150"/>
      <c r="D403" s="1150"/>
      <c r="F403" s="1149"/>
      <c r="G403" s="1149"/>
      <c r="H403" s="1149"/>
      <c r="I403" s="1153"/>
      <c r="J403" s="1149"/>
      <c r="K403" s="1149"/>
      <c r="L403" s="1149"/>
      <c r="M403" s="1152"/>
      <c r="N403" s="1148"/>
      <c r="O403" s="1150"/>
      <c r="P403" s="1150"/>
      <c r="Q403" s="1150"/>
      <c r="AF403" s="1149"/>
      <c r="AG403" s="1149"/>
    </row>
    <row r="404" spans="3:33" s="340" customFormat="1">
      <c r="C404" s="1150"/>
      <c r="D404" s="1150"/>
      <c r="F404" s="1149"/>
      <c r="G404" s="1149"/>
      <c r="H404" s="1149"/>
      <c r="I404" s="1153"/>
      <c r="J404" s="1149"/>
      <c r="K404" s="1149"/>
      <c r="L404" s="1149"/>
      <c r="M404" s="1152"/>
      <c r="N404" s="1148"/>
      <c r="O404" s="1150"/>
      <c r="P404" s="1150"/>
      <c r="Q404" s="1150"/>
      <c r="AF404" s="1149"/>
      <c r="AG404" s="1149"/>
    </row>
    <row r="405" spans="3:33" s="340" customFormat="1">
      <c r="C405" s="1150"/>
      <c r="D405" s="1150"/>
      <c r="F405" s="1149"/>
      <c r="G405" s="1149"/>
      <c r="H405" s="1149"/>
      <c r="I405" s="1153"/>
      <c r="J405" s="1149"/>
      <c r="K405" s="1149"/>
      <c r="L405" s="1149"/>
      <c r="M405" s="1152"/>
      <c r="N405" s="1148"/>
      <c r="O405" s="1150"/>
      <c r="P405" s="1150"/>
      <c r="Q405" s="1150"/>
      <c r="AF405" s="1149"/>
      <c r="AG405" s="1149"/>
    </row>
    <row r="406" spans="3:33" s="340" customFormat="1">
      <c r="C406" s="1150"/>
      <c r="D406" s="1150"/>
      <c r="F406" s="1149"/>
      <c r="G406" s="1149"/>
      <c r="H406" s="1149"/>
      <c r="I406" s="1153"/>
      <c r="J406" s="1149"/>
      <c r="K406" s="1149"/>
      <c r="L406" s="1149"/>
      <c r="M406" s="1152"/>
      <c r="N406" s="1148"/>
      <c r="O406" s="1150"/>
      <c r="P406" s="1150"/>
      <c r="Q406" s="1150"/>
      <c r="AF406" s="1149"/>
      <c r="AG406" s="1149"/>
    </row>
    <row r="407" spans="3:33" s="340" customFormat="1">
      <c r="C407" s="1150"/>
      <c r="D407" s="1150"/>
      <c r="F407" s="1149"/>
      <c r="G407" s="1149"/>
      <c r="H407" s="1149"/>
      <c r="I407" s="1153"/>
      <c r="J407" s="1149"/>
      <c r="K407" s="1149"/>
      <c r="L407" s="1149"/>
      <c r="M407" s="1152"/>
      <c r="N407" s="1148"/>
      <c r="O407" s="1150"/>
      <c r="P407" s="1150"/>
      <c r="Q407" s="1150"/>
      <c r="AF407" s="1149"/>
      <c r="AG407" s="1149"/>
    </row>
    <row r="408" spans="3:33" s="340" customFormat="1">
      <c r="C408" s="1150"/>
      <c r="D408" s="1150"/>
      <c r="F408" s="1149"/>
      <c r="G408" s="1149"/>
      <c r="H408" s="1149"/>
      <c r="I408" s="1153"/>
      <c r="J408" s="1149"/>
      <c r="K408" s="1149"/>
      <c r="L408" s="1149"/>
      <c r="M408" s="1152"/>
      <c r="N408" s="1148"/>
      <c r="O408" s="1150"/>
      <c r="P408" s="1150"/>
      <c r="Q408" s="1150"/>
      <c r="AF408" s="1149"/>
      <c r="AG408" s="1149"/>
    </row>
    <row r="409" spans="3:33" s="340" customFormat="1">
      <c r="C409" s="1150"/>
      <c r="D409" s="1150"/>
      <c r="F409" s="1149"/>
      <c r="G409" s="1149"/>
      <c r="H409" s="1149"/>
      <c r="I409" s="1153"/>
      <c r="J409" s="1149"/>
      <c r="K409" s="1149"/>
      <c r="L409" s="1149"/>
      <c r="M409" s="1152"/>
      <c r="N409" s="1148"/>
      <c r="O409" s="1150"/>
      <c r="P409" s="1150"/>
      <c r="Q409" s="1150"/>
      <c r="AF409" s="1149"/>
      <c r="AG409" s="1149"/>
    </row>
    <row r="410" spans="3:33" s="340" customFormat="1">
      <c r="C410" s="1150"/>
      <c r="D410" s="1150"/>
      <c r="F410" s="1149"/>
      <c r="G410" s="1149"/>
      <c r="H410" s="1149"/>
      <c r="I410" s="1153"/>
      <c r="J410" s="1149"/>
      <c r="K410" s="1149"/>
      <c r="L410" s="1149"/>
      <c r="M410" s="1152"/>
      <c r="N410" s="1148"/>
      <c r="O410" s="1150"/>
      <c r="P410" s="1150"/>
      <c r="Q410" s="1150"/>
      <c r="AF410" s="1149"/>
      <c r="AG410" s="1149"/>
    </row>
    <row r="411" spans="3:33" s="340" customFormat="1">
      <c r="C411" s="1150"/>
      <c r="D411" s="1150"/>
      <c r="F411" s="1149"/>
      <c r="G411" s="1149"/>
      <c r="H411" s="1149"/>
      <c r="I411" s="1153"/>
      <c r="J411" s="1149"/>
      <c r="K411" s="1149"/>
      <c r="L411" s="1149"/>
      <c r="M411" s="1152"/>
      <c r="N411" s="1148"/>
      <c r="O411" s="1150"/>
      <c r="P411" s="1150"/>
      <c r="Q411" s="1150"/>
      <c r="AF411" s="1149"/>
      <c r="AG411" s="1149"/>
    </row>
    <row r="412" spans="3:33" s="340" customFormat="1">
      <c r="C412" s="1150"/>
      <c r="D412" s="1150"/>
      <c r="F412" s="1149"/>
      <c r="G412" s="1149"/>
      <c r="H412" s="1149"/>
      <c r="I412" s="1153"/>
      <c r="J412" s="1149"/>
      <c r="K412" s="1149"/>
      <c r="L412" s="1149"/>
      <c r="M412" s="1152"/>
      <c r="N412" s="1148"/>
      <c r="O412" s="1150"/>
      <c r="P412" s="1150"/>
      <c r="Q412" s="1150"/>
      <c r="AF412" s="1149"/>
      <c r="AG412" s="1149"/>
    </row>
    <row r="413" spans="3:33" s="340" customFormat="1">
      <c r="C413" s="1150"/>
      <c r="D413" s="1150"/>
      <c r="F413" s="1149"/>
      <c r="G413" s="1149"/>
      <c r="H413" s="1149"/>
      <c r="I413" s="1153"/>
      <c r="J413" s="1149"/>
      <c r="K413" s="1149"/>
      <c r="L413" s="1149"/>
      <c r="M413" s="1152"/>
      <c r="N413" s="1148"/>
      <c r="O413" s="1150"/>
      <c r="P413" s="1150"/>
      <c r="Q413" s="1150"/>
      <c r="AF413" s="1149"/>
      <c r="AG413" s="1149"/>
    </row>
    <row r="414" spans="3:33" s="340" customFormat="1">
      <c r="C414" s="1150"/>
      <c r="D414" s="1150"/>
      <c r="F414" s="1149"/>
      <c r="G414" s="1149"/>
      <c r="H414" s="1149"/>
      <c r="I414" s="1153"/>
      <c r="J414" s="1149"/>
      <c r="K414" s="1149"/>
      <c r="L414" s="1149"/>
      <c r="M414" s="1152"/>
      <c r="N414" s="1148"/>
      <c r="O414" s="1150"/>
      <c r="P414" s="1150"/>
      <c r="Q414" s="1150"/>
      <c r="AF414" s="1149"/>
      <c r="AG414" s="1149"/>
    </row>
    <row r="415" spans="3:33" s="340" customFormat="1">
      <c r="C415" s="1150"/>
      <c r="D415" s="1150"/>
      <c r="F415" s="1149"/>
      <c r="G415" s="1149"/>
      <c r="H415" s="1149"/>
      <c r="I415" s="1153"/>
      <c r="J415" s="1149"/>
      <c r="K415" s="1149"/>
      <c r="L415" s="1149"/>
      <c r="M415" s="1152"/>
      <c r="N415" s="1148"/>
      <c r="O415" s="1150"/>
      <c r="P415" s="1150"/>
      <c r="Q415" s="1150"/>
      <c r="AF415" s="1149"/>
      <c r="AG415" s="1149"/>
    </row>
    <row r="416" spans="3:33" s="340" customFormat="1">
      <c r="C416" s="1150"/>
      <c r="D416" s="1150"/>
      <c r="F416" s="1149"/>
      <c r="G416" s="1149"/>
      <c r="H416" s="1149"/>
      <c r="I416" s="1153"/>
      <c r="J416" s="1149"/>
      <c r="K416" s="1149"/>
      <c r="L416" s="1149"/>
      <c r="M416" s="1152"/>
      <c r="N416" s="1148"/>
      <c r="O416" s="1150"/>
      <c r="P416" s="1150"/>
      <c r="Q416" s="1150"/>
      <c r="AF416" s="1149"/>
      <c r="AG416" s="1149"/>
    </row>
    <row r="417" spans="3:33" s="340" customFormat="1">
      <c r="C417" s="1150"/>
      <c r="D417" s="1150"/>
      <c r="F417" s="1149"/>
      <c r="G417" s="1149"/>
      <c r="H417" s="1149"/>
      <c r="I417" s="1153"/>
      <c r="J417" s="1149"/>
      <c r="K417" s="1149"/>
      <c r="L417" s="1149"/>
      <c r="M417" s="1152"/>
      <c r="N417" s="1148"/>
      <c r="O417" s="1150"/>
      <c r="P417" s="1150"/>
      <c r="Q417" s="1150"/>
      <c r="AF417" s="1149"/>
      <c r="AG417" s="1149"/>
    </row>
    <row r="418" spans="3:33" s="340" customFormat="1">
      <c r="C418" s="1150"/>
      <c r="D418" s="1150"/>
      <c r="F418" s="1149"/>
      <c r="G418" s="1149"/>
      <c r="H418" s="1149"/>
      <c r="I418" s="1153"/>
      <c r="J418" s="1149"/>
      <c r="K418" s="1149"/>
      <c r="L418" s="1149"/>
      <c r="M418" s="1152"/>
      <c r="N418" s="1148"/>
      <c r="O418" s="1150"/>
      <c r="P418" s="1150"/>
      <c r="Q418" s="1150"/>
      <c r="AF418" s="1149"/>
      <c r="AG418" s="1149"/>
    </row>
    <row r="419" spans="3:33" s="340" customFormat="1">
      <c r="C419" s="1150"/>
      <c r="D419" s="1150"/>
      <c r="F419" s="1149"/>
      <c r="G419" s="1149"/>
      <c r="H419" s="1149"/>
      <c r="I419" s="1153"/>
      <c r="J419" s="1149"/>
      <c r="K419" s="1149"/>
      <c r="L419" s="1149"/>
      <c r="M419" s="1152"/>
      <c r="N419" s="1148"/>
      <c r="O419" s="1150"/>
      <c r="P419" s="1150"/>
      <c r="Q419" s="1150"/>
      <c r="AF419" s="1149"/>
      <c r="AG419" s="1149"/>
    </row>
    <row r="420" spans="3:33" s="340" customFormat="1">
      <c r="C420" s="1150"/>
      <c r="D420" s="1150"/>
      <c r="F420" s="1149"/>
      <c r="G420" s="1149"/>
      <c r="H420" s="1149"/>
      <c r="I420" s="1153"/>
      <c r="J420" s="1149"/>
      <c r="K420" s="1149"/>
      <c r="L420" s="1149"/>
      <c r="M420" s="1152"/>
      <c r="N420" s="1148"/>
      <c r="O420" s="1150"/>
      <c r="P420" s="1150"/>
      <c r="Q420" s="1150"/>
      <c r="AF420" s="1149"/>
      <c r="AG420" s="1149"/>
    </row>
    <row r="421" spans="3:33" s="340" customFormat="1">
      <c r="C421" s="1150"/>
      <c r="D421" s="1150"/>
      <c r="F421" s="1149"/>
      <c r="G421" s="1149"/>
      <c r="H421" s="1149"/>
      <c r="I421" s="1153"/>
      <c r="J421" s="1149"/>
      <c r="K421" s="1149"/>
      <c r="L421" s="1149"/>
      <c r="M421" s="1152"/>
      <c r="N421" s="1148"/>
      <c r="O421" s="1150"/>
      <c r="P421" s="1150"/>
      <c r="Q421" s="1150"/>
      <c r="AF421" s="1149"/>
      <c r="AG421" s="1149"/>
    </row>
    <row r="422" spans="3:33" s="340" customFormat="1">
      <c r="C422" s="1150"/>
      <c r="D422" s="1150"/>
      <c r="F422" s="1149"/>
      <c r="G422" s="1149"/>
      <c r="H422" s="1149"/>
      <c r="I422" s="1153"/>
      <c r="J422" s="1149"/>
      <c r="K422" s="1149"/>
      <c r="L422" s="1149"/>
      <c r="M422" s="1152"/>
      <c r="N422" s="1148"/>
      <c r="O422" s="1150"/>
      <c r="P422" s="1150"/>
      <c r="Q422" s="1150"/>
      <c r="AF422" s="1149"/>
      <c r="AG422" s="1149"/>
    </row>
    <row r="423" spans="3:33" s="340" customFormat="1">
      <c r="C423" s="1150"/>
      <c r="D423" s="1150"/>
      <c r="F423" s="1149"/>
      <c r="G423" s="1149"/>
      <c r="H423" s="1149"/>
      <c r="I423" s="1153"/>
      <c r="J423" s="1149"/>
      <c r="K423" s="1149"/>
      <c r="L423" s="1149"/>
      <c r="M423" s="1152"/>
      <c r="N423" s="1148"/>
      <c r="O423" s="1150"/>
      <c r="P423" s="1150"/>
      <c r="Q423" s="1150"/>
      <c r="AF423" s="1149"/>
      <c r="AG423" s="1149"/>
    </row>
    <row r="424" spans="3:33" s="340" customFormat="1">
      <c r="C424" s="1150"/>
      <c r="D424" s="1150"/>
      <c r="F424" s="1149"/>
      <c r="G424" s="1149"/>
      <c r="H424" s="1149"/>
      <c r="I424" s="1153"/>
      <c r="J424" s="1149"/>
      <c r="K424" s="1149"/>
      <c r="L424" s="1149"/>
      <c r="M424" s="1152"/>
      <c r="N424" s="1148"/>
      <c r="O424" s="1150"/>
      <c r="P424" s="1150"/>
      <c r="Q424" s="1150"/>
      <c r="AF424" s="1149"/>
      <c r="AG424" s="1149"/>
    </row>
    <row r="425" spans="3:33" s="340" customFormat="1">
      <c r="C425" s="1150"/>
      <c r="D425" s="1150"/>
      <c r="F425" s="1149"/>
      <c r="G425" s="1149"/>
      <c r="H425" s="1149"/>
      <c r="I425" s="1153"/>
      <c r="J425" s="1149"/>
      <c r="K425" s="1149"/>
      <c r="L425" s="1149"/>
      <c r="M425" s="1152"/>
      <c r="N425" s="1148"/>
      <c r="O425" s="1150"/>
      <c r="P425" s="1150"/>
      <c r="Q425" s="1150"/>
      <c r="AF425" s="1149"/>
      <c r="AG425" s="1149"/>
    </row>
    <row r="426" spans="3:33" s="340" customFormat="1">
      <c r="C426" s="1150"/>
      <c r="D426" s="1150"/>
      <c r="F426" s="1149"/>
      <c r="G426" s="1149"/>
      <c r="H426" s="1149"/>
      <c r="I426" s="1153"/>
      <c r="J426" s="1149"/>
      <c r="K426" s="1149"/>
      <c r="L426" s="1149"/>
      <c r="M426" s="1152"/>
      <c r="N426" s="1148"/>
      <c r="O426" s="1150"/>
      <c r="P426" s="1150"/>
      <c r="Q426" s="1150"/>
      <c r="AF426" s="1149"/>
      <c r="AG426" s="1149"/>
    </row>
    <row r="427" spans="3:33" s="340" customFormat="1">
      <c r="C427" s="1150"/>
      <c r="D427" s="1150"/>
      <c r="F427" s="1149"/>
      <c r="G427" s="1149"/>
      <c r="H427" s="1149"/>
      <c r="I427" s="1153"/>
      <c r="J427" s="1149"/>
      <c r="K427" s="1149"/>
      <c r="L427" s="1149"/>
      <c r="M427" s="1152"/>
      <c r="N427" s="1148"/>
      <c r="O427" s="1150"/>
      <c r="P427" s="1150"/>
      <c r="Q427" s="1150"/>
      <c r="AF427" s="1149"/>
      <c r="AG427" s="1149"/>
    </row>
    <row r="428" spans="3:33" s="340" customFormat="1">
      <c r="C428" s="1150"/>
      <c r="D428" s="1150"/>
      <c r="F428" s="1149"/>
      <c r="G428" s="1149"/>
      <c r="H428" s="1149"/>
      <c r="I428" s="1153"/>
      <c r="J428" s="1149"/>
      <c r="K428" s="1149"/>
      <c r="L428" s="1149"/>
      <c r="M428" s="1152"/>
      <c r="N428" s="1148"/>
      <c r="O428" s="1150"/>
      <c r="P428" s="1150"/>
      <c r="Q428" s="1150"/>
      <c r="AF428" s="1149"/>
      <c r="AG428" s="1149"/>
    </row>
    <row r="429" spans="3:33" s="340" customFormat="1">
      <c r="C429" s="1150"/>
      <c r="D429" s="1150"/>
      <c r="F429" s="1149"/>
      <c r="G429" s="1149"/>
      <c r="H429" s="1149"/>
      <c r="I429" s="1153"/>
      <c r="J429" s="1149"/>
      <c r="K429" s="1149"/>
      <c r="L429" s="1149"/>
      <c r="M429" s="1152"/>
      <c r="N429" s="1148"/>
      <c r="O429" s="1150"/>
      <c r="P429" s="1150"/>
      <c r="Q429" s="1150"/>
      <c r="AF429" s="1149"/>
      <c r="AG429" s="1149"/>
    </row>
    <row r="430" spans="3:33" s="340" customFormat="1">
      <c r="C430" s="1150"/>
      <c r="D430" s="1150"/>
      <c r="F430" s="1149"/>
      <c r="G430" s="1149"/>
      <c r="H430" s="1149"/>
      <c r="I430" s="1153"/>
      <c r="J430" s="1149"/>
      <c r="K430" s="1149"/>
      <c r="L430" s="1149"/>
      <c r="M430" s="1152"/>
      <c r="N430" s="1148"/>
      <c r="O430" s="1150"/>
      <c r="P430" s="1150"/>
      <c r="Q430" s="1150"/>
      <c r="AF430" s="1149"/>
      <c r="AG430" s="1149"/>
    </row>
    <row r="431" spans="3:33" s="340" customFormat="1">
      <c r="C431" s="1150"/>
      <c r="D431" s="1150"/>
      <c r="F431" s="1149"/>
      <c r="G431" s="1149"/>
      <c r="H431" s="1149"/>
      <c r="I431" s="1153"/>
      <c r="J431" s="1149"/>
      <c r="K431" s="1149"/>
      <c r="L431" s="1149"/>
      <c r="M431" s="1152"/>
      <c r="N431" s="1148"/>
      <c r="O431" s="1150"/>
      <c r="P431" s="1150"/>
      <c r="Q431" s="1150"/>
      <c r="AF431" s="1149"/>
      <c r="AG431" s="1149"/>
    </row>
    <row r="432" spans="3:33" s="340" customFormat="1">
      <c r="C432" s="1150"/>
      <c r="D432" s="1150"/>
      <c r="F432" s="1149"/>
      <c r="G432" s="1149"/>
      <c r="H432" s="1149"/>
      <c r="I432" s="1153"/>
      <c r="J432" s="1149"/>
      <c r="K432" s="1149"/>
      <c r="L432" s="1149"/>
      <c r="M432" s="1152"/>
      <c r="N432" s="1148"/>
      <c r="O432" s="1150"/>
      <c r="P432" s="1150"/>
      <c r="Q432" s="1150"/>
      <c r="AF432" s="1149"/>
      <c r="AG432" s="1149"/>
    </row>
    <row r="433" spans="3:33" s="340" customFormat="1">
      <c r="C433" s="1150"/>
      <c r="D433" s="1150"/>
      <c r="F433" s="1149"/>
      <c r="G433" s="1149"/>
      <c r="H433" s="1149"/>
      <c r="I433" s="1153"/>
      <c r="J433" s="1149"/>
      <c r="K433" s="1149"/>
      <c r="L433" s="1149"/>
      <c r="M433" s="1152"/>
      <c r="N433" s="1148"/>
      <c r="O433" s="1150"/>
      <c r="P433" s="1150"/>
      <c r="Q433" s="1150"/>
      <c r="AF433" s="1149"/>
      <c r="AG433" s="1149"/>
    </row>
    <row r="434" spans="3:33" s="340" customFormat="1">
      <c r="C434" s="1150"/>
      <c r="D434" s="1150"/>
      <c r="F434" s="1149"/>
      <c r="G434" s="1149"/>
      <c r="H434" s="1149"/>
      <c r="I434" s="1153"/>
      <c r="J434" s="1149"/>
      <c r="K434" s="1149"/>
      <c r="L434" s="1149"/>
      <c r="M434" s="1152"/>
      <c r="N434" s="1148"/>
      <c r="O434" s="1150"/>
      <c r="P434" s="1150"/>
      <c r="Q434" s="1150"/>
      <c r="AF434" s="1149"/>
      <c r="AG434" s="1149"/>
    </row>
    <row r="435" spans="3:33" s="340" customFormat="1">
      <c r="C435" s="1150"/>
      <c r="D435" s="1150"/>
      <c r="F435" s="1149"/>
      <c r="G435" s="1149"/>
      <c r="H435" s="1149"/>
      <c r="I435" s="1153"/>
      <c r="J435" s="1149"/>
      <c r="K435" s="1149"/>
      <c r="L435" s="1149"/>
      <c r="M435" s="1152"/>
      <c r="N435" s="1148"/>
      <c r="O435" s="1150"/>
      <c r="P435" s="1150"/>
      <c r="Q435" s="1150"/>
      <c r="AF435" s="1149"/>
      <c r="AG435" s="1149"/>
    </row>
    <row r="436" spans="3:33" s="340" customFormat="1">
      <c r="C436" s="1150"/>
      <c r="D436" s="1150"/>
      <c r="F436" s="1149"/>
      <c r="G436" s="1149"/>
      <c r="H436" s="1149"/>
      <c r="I436" s="1153"/>
      <c r="J436" s="1149"/>
      <c r="K436" s="1149"/>
      <c r="L436" s="1149"/>
      <c r="M436" s="1152"/>
      <c r="N436" s="1148"/>
      <c r="O436" s="1150"/>
      <c r="P436" s="1150"/>
      <c r="Q436" s="1150"/>
      <c r="AF436" s="1149"/>
      <c r="AG436" s="1149"/>
    </row>
    <row r="437" spans="3:33" s="340" customFormat="1">
      <c r="C437" s="1150"/>
      <c r="D437" s="1150"/>
      <c r="F437" s="1149"/>
      <c r="G437" s="1149"/>
      <c r="H437" s="1149"/>
      <c r="I437" s="1153"/>
      <c r="J437" s="1149"/>
      <c r="K437" s="1149"/>
      <c r="L437" s="1149"/>
      <c r="M437" s="1152"/>
      <c r="N437" s="1148"/>
      <c r="O437" s="1150"/>
      <c r="P437" s="1150"/>
      <c r="Q437" s="1150"/>
      <c r="AF437" s="1149"/>
      <c r="AG437" s="1149"/>
    </row>
    <row r="438" spans="3:33" s="340" customFormat="1">
      <c r="C438" s="1150"/>
      <c r="D438" s="1150"/>
      <c r="F438" s="1149"/>
      <c r="G438" s="1149"/>
      <c r="H438" s="1149"/>
      <c r="I438" s="1153"/>
      <c r="J438" s="1149"/>
      <c r="K438" s="1149"/>
      <c r="L438" s="1149"/>
      <c r="M438" s="1152"/>
      <c r="N438" s="1148"/>
      <c r="O438" s="1150"/>
      <c r="P438" s="1150"/>
      <c r="Q438" s="1150"/>
      <c r="AF438" s="1149"/>
      <c r="AG438" s="1149"/>
    </row>
    <row r="439" spans="3:33" s="340" customFormat="1">
      <c r="C439" s="1150"/>
      <c r="D439" s="1150"/>
      <c r="F439" s="1149"/>
      <c r="G439" s="1149"/>
      <c r="H439" s="1149"/>
      <c r="I439" s="1153"/>
      <c r="J439" s="1149"/>
      <c r="K439" s="1149"/>
      <c r="L439" s="1149"/>
      <c r="M439" s="1152"/>
      <c r="N439" s="1148"/>
      <c r="O439" s="1150"/>
      <c r="P439" s="1150"/>
      <c r="Q439" s="1150"/>
      <c r="AF439" s="1149"/>
      <c r="AG439" s="1149"/>
    </row>
    <row r="440" spans="3:33" s="340" customFormat="1">
      <c r="C440" s="1150"/>
      <c r="D440" s="1150"/>
      <c r="F440" s="1149"/>
      <c r="G440" s="1149"/>
      <c r="H440" s="1149"/>
      <c r="I440" s="1153"/>
      <c r="J440" s="1149"/>
      <c r="K440" s="1149"/>
      <c r="L440" s="1149"/>
      <c r="M440" s="1152"/>
      <c r="N440" s="1148"/>
      <c r="O440" s="1150"/>
      <c r="P440" s="1150"/>
      <c r="Q440" s="1150"/>
      <c r="AF440" s="1149"/>
      <c r="AG440" s="1149"/>
    </row>
    <row r="441" spans="3:33" s="340" customFormat="1">
      <c r="C441" s="1150"/>
      <c r="D441" s="1150"/>
      <c r="F441" s="1149"/>
      <c r="G441" s="1149"/>
      <c r="H441" s="1149"/>
      <c r="I441" s="1153"/>
      <c r="J441" s="1149"/>
      <c r="K441" s="1149"/>
      <c r="L441" s="1149"/>
      <c r="M441" s="1152"/>
      <c r="N441" s="1148"/>
      <c r="O441" s="1150"/>
      <c r="P441" s="1150"/>
      <c r="Q441" s="1150"/>
      <c r="AF441" s="1149"/>
      <c r="AG441" s="1149"/>
    </row>
    <row r="442" spans="3:33" s="340" customFormat="1">
      <c r="C442" s="1150"/>
      <c r="D442" s="1150"/>
      <c r="F442" s="1149"/>
      <c r="G442" s="1149"/>
      <c r="H442" s="1149"/>
      <c r="I442" s="1153"/>
      <c r="J442" s="1149"/>
      <c r="K442" s="1149"/>
      <c r="L442" s="1149"/>
      <c r="M442" s="1152"/>
      <c r="N442" s="1148"/>
      <c r="O442" s="1150"/>
      <c r="P442" s="1150"/>
      <c r="Q442" s="1150"/>
      <c r="AF442" s="1149"/>
      <c r="AG442" s="1149"/>
    </row>
    <row r="443" spans="3:33" s="340" customFormat="1">
      <c r="C443" s="1150"/>
      <c r="D443" s="1150"/>
      <c r="F443" s="1149"/>
      <c r="G443" s="1149"/>
      <c r="H443" s="1149"/>
      <c r="I443" s="1153"/>
      <c r="J443" s="1149"/>
      <c r="K443" s="1149"/>
      <c r="L443" s="1149"/>
      <c r="M443" s="1152"/>
      <c r="N443" s="1148"/>
      <c r="O443" s="1150"/>
      <c r="P443" s="1150"/>
      <c r="Q443" s="1150"/>
      <c r="AF443" s="1149"/>
      <c r="AG443" s="1149"/>
    </row>
    <row r="444" spans="3:33" s="340" customFormat="1">
      <c r="C444" s="1150"/>
      <c r="D444" s="1150"/>
      <c r="F444" s="1149"/>
      <c r="G444" s="1149"/>
      <c r="H444" s="1149"/>
      <c r="I444" s="1153"/>
      <c r="J444" s="1149"/>
      <c r="K444" s="1149"/>
      <c r="L444" s="1149"/>
      <c r="M444" s="1152"/>
      <c r="N444" s="1148"/>
      <c r="O444" s="1150"/>
      <c r="P444" s="1150"/>
      <c r="Q444" s="1150"/>
      <c r="AF444" s="1149"/>
      <c r="AG444" s="1149"/>
    </row>
    <row r="445" spans="3:33" s="340" customFormat="1">
      <c r="C445" s="1150"/>
      <c r="D445" s="1150"/>
      <c r="F445" s="1149"/>
      <c r="G445" s="1149"/>
      <c r="H445" s="1149"/>
      <c r="I445" s="1153"/>
      <c r="J445" s="1149"/>
      <c r="K445" s="1149"/>
      <c r="L445" s="1149"/>
      <c r="M445" s="1152"/>
      <c r="N445" s="1148"/>
      <c r="O445" s="1150"/>
      <c r="P445" s="1150"/>
      <c r="Q445" s="1150"/>
      <c r="AF445" s="1149"/>
      <c r="AG445" s="1149"/>
    </row>
    <row r="446" spans="3:33" s="340" customFormat="1">
      <c r="C446" s="1150"/>
      <c r="D446" s="1150"/>
      <c r="F446" s="1149"/>
      <c r="G446" s="1149"/>
      <c r="H446" s="1149"/>
      <c r="I446" s="1153"/>
      <c r="J446" s="1149"/>
      <c r="K446" s="1149"/>
      <c r="L446" s="1149"/>
      <c r="M446" s="1152"/>
      <c r="N446" s="1148"/>
      <c r="O446" s="1150"/>
      <c r="P446" s="1150"/>
      <c r="Q446" s="1150"/>
      <c r="AF446" s="1149"/>
      <c r="AG446" s="1149"/>
    </row>
    <row r="447" spans="3:33" s="340" customFormat="1">
      <c r="C447" s="1150"/>
      <c r="D447" s="1150"/>
      <c r="F447" s="1149"/>
      <c r="G447" s="1149"/>
      <c r="H447" s="1149"/>
      <c r="I447" s="1153"/>
      <c r="J447" s="1149"/>
      <c r="K447" s="1149"/>
      <c r="L447" s="1149"/>
      <c r="M447" s="1152"/>
      <c r="N447" s="1148"/>
      <c r="O447" s="1150"/>
      <c r="P447" s="1150"/>
      <c r="Q447" s="1150"/>
      <c r="AF447" s="1149"/>
      <c r="AG447" s="1149"/>
    </row>
    <row r="448" spans="3:33" s="340" customFormat="1">
      <c r="C448" s="1150"/>
      <c r="D448" s="1150"/>
      <c r="F448" s="1149"/>
      <c r="G448" s="1149"/>
      <c r="H448" s="1149"/>
      <c r="I448" s="1153"/>
      <c r="J448" s="1149"/>
      <c r="K448" s="1149"/>
      <c r="L448" s="1149"/>
      <c r="M448" s="1152"/>
      <c r="N448" s="1148"/>
      <c r="O448" s="1150"/>
      <c r="P448" s="1150"/>
      <c r="Q448" s="1150"/>
      <c r="AF448" s="1149"/>
      <c r="AG448" s="1149"/>
    </row>
    <row r="449" spans="3:33" s="340" customFormat="1">
      <c r="C449" s="1150"/>
      <c r="D449" s="1150"/>
      <c r="F449" s="1149"/>
      <c r="G449" s="1149"/>
      <c r="H449" s="1149"/>
      <c r="I449" s="1153"/>
      <c r="J449" s="1149"/>
      <c r="K449" s="1149"/>
      <c r="L449" s="1149"/>
      <c r="M449" s="1152"/>
      <c r="N449" s="1148"/>
      <c r="O449" s="1150"/>
      <c r="P449" s="1150"/>
      <c r="Q449" s="1150"/>
      <c r="AF449" s="1149"/>
      <c r="AG449" s="1149"/>
    </row>
    <row r="450" spans="3:33" s="340" customFormat="1">
      <c r="C450" s="1150"/>
      <c r="D450" s="1150"/>
      <c r="F450" s="1149"/>
      <c r="G450" s="1149"/>
      <c r="H450" s="1149"/>
      <c r="I450" s="1153"/>
      <c r="J450" s="1149"/>
      <c r="K450" s="1149"/>
      <c r="L450" s="1149"/>
      <c r="M450" s="1152"/>
      <c r="N450" s="1148"/>
      <c r="O450" s="1150"/>
      <c r="P450" s="1150"/>
      <c r="Q450" s="1150"/>
      <c r="AF450" s="1149"/>
      <c r="AG450" s="1149"/>
    </row>
    <row r="451" spans="3:33" s="340" customFormat="1">
      <c r="C451" s="1150"/>
      <c r="D451" s="1150"/>
      <c r="F451" s="1149"/>
      <c r="G451" s="1149"/>
      <c r="H451" s="1149"/>
      <c r="I451" s="1153"/>
      <c r="J451" s="1149"/>
      <c r="K451" s="1149"/>
      <c r="L451" s="1149"/>
      <c r="M451" s="1152"/>
      <c r="N451" s="1148"/>
      <c r="O451" s="1150"/>
      <c r="P451" s="1150"/>
      <c r="Q451" s="1150"/>
      <c r="AF451" s="1149"/>
      <c r="AG451" s="1149"/>
    </row>
    <row r="452" spans="3:33" s="340" customFormat="1">
      <c r="C452" s="1150"/>
      <c r="D452" s="1150"/>
      <c r="F452" s="1149"/>
      <c r="G452" s="1149"/>
      <c r="H452" s="1149"/>
      <c r="I452" s="1153"/>
      <c r="J452" s="1149"/>
      <c r="K452" s="1149"/>
      <c r="L452" s="1149"/>
      <c r="M452" s="1152"/>
      <c r="N452" s="1148"/>
      <c r="O452" s="1150"/>
      <c r="P452" s="1150"/>
      <c r="Q452" s="1150"/>
      <c r="AF452" s="1149"/>
      <c r="AG452" s="1149"/>
    </row>
    <row r="453" spans="3:33" s="340" customFormat="1">
      <c r="C453" s="1150"/>
      <c r="D453" s="1150"/>
      <c r="F453" s="1149"/>
      <c r="G453" s="1149"/>
      <c r="H453" s="1149"/>
      <c r="I453" s="1153"/>
      <c r="J453" s="1149"/>
      <c r="K453" s="1149"/>
      <c r="L453" s="1149"/>
      <c r="M453" s="1152"/>
      <c r="N453" s="1148"/>
      <c r="O453" s="1150"/>
      <c r="P453" s="1150"/>
      <c r="Q453" s="1150"/>
      <c r="AF453" s="1149"/>
      <c r="AG453" s="1149"/>
    </row>
    <row r="454" spans="3:33" s="340" customFormat="1">
      <c r="C454" s="1150"/>
      <c r="D454" s="1150"/>
      <c r="F454" s="1149"/>
      <c r="G454" s="1149"/>
      <c r="H454" s="1149"/>
      <c r="I454" s="1153"/>
      <c r="J454" s="1149"/>
      <c r="K454" s="1149"/>
      <c r="L454" s="1149"/>
      <c r="M454" s="1152"/>
      <c r="N454" s="1148"/>
      <c r="O454" s="1150"/>
      <c r="P454" s="1150"/>
      <c r="Q454" s="1150"/>
      <c r="AF454" s="1149"/>
      <c r="AG454" s="1149"/>
    </row>
    <row r="455" spans="3:33" s="340" customFormat="1">
      <c r="C455" s="1150"/>
      <c r="D455" s="1150"/>
      <c r="F455" s="1149"/>
      <c r="G455" s="1149"/>
      <c r="H455" s="1149"/>
      <c r="I455" s="1153"/>
      <c r="J455" s="1149"/>
      <c r="K455" s="1149"/>
      <c r="L455" s="1149"/>
      <c r="M455" s="1152"/>
      <c r="N455" s="1148"/>
      <c r="O455" s="1150"/>
      <c r="P455" s="1150"/>
      <c r="Q455" s="1150"/>
      <c r="AF455" s="1149"/>
      <c r="AG455" s="1149"/>
    </row>
    <row r="456" spans="3:33" s="340" customFormat="1">
      <c r="C456" s="1150"/>
      <c r="D456" s="1150"/>
      <c r="F456" s="1149"/>
      <c r="G456" s="1149"/>
      <c r="H456" s="1149"/>
      <c r="I456" s="1153"/>
      <c r="J456" s="1149"/>
      <c r="K456" s="1149"/>
      <c r="L456" s="1149"/>
      <c r="M456" s="1152"/>
      <c r="N456" s="1148"/>
      <c r="O456" s="1150"/>
      <c r="P456" s="1150"/>
      <c r="Q456" s="1150"/>
      <c r="AF456" s="1149"/>
      <c r="AG456" s="1149"/>
    </row>
    <row r="457" spans="3:33" s="340" customFormat="1">
      <c r="C457" s="1150"/>
      <c r="D457" s="1150"/>
      <c r="F457" s="1149"/>
      <c r="G457" s="1149"/>
      <c r="H457" s="1149"/>
      <c r="I457" s="1153"/>
      <c r="J457" s="1149"/>
      <c r="K457" s="1149"/>
      <c r="L457" s="1149"/>
      <c r="M457" s="1152"/>
      <c r="N457" s="1148"/>
      <c r="O457" s="1150"/>
      <c r="P457" s="1150"/>
      <c r="Q457" s="1150"/>
      <c r="AF457" s="1149"/>
      <c r="AG457" s="1149"/>
    </row>
    <row r="458" spans="3:33" s="340" customFormat="1">
      <c r="C458" s="1150"/>
      <c r="D458" s="1150"/>
      <c r="F458" s="1149"/>
      <c r="G458" s="1149"/>
      <c r="H458" s="1149"/>
      <c r="I458" s="1153"/>
      <c r="J458" s="1149"/>
      <c r="K458" s="1149"/>
      <c r="L458" s="1149"/>
      <c r="M458" s="1152"/>
      <c r="N458" s="1148"/>
      <c r="O458" s="1150"/>
      <c r="P458" s="1150"/>
      <c r="Q458" s="1150"/>
      <c r="AF458" s="1149"/>
      <c r="AG458" s="1149"/>
    </row>
    <row r="459" spans="3:33" s="340" customFormat="1">
      <c r="C459" s="1150"/>
      <c r="D459" s="1150"/>
      <c r="F459" s="1149"/>
      <c r="G459" s="1149"/>
      <c r="H459" s="1149"/>
      <c r="I459" s="1153"/>
      <c r="J459" s="1149"/>
      <c r="K459" s="1149"/>
      <c r="L459" s="1149"/>
      <c r="M459" s="1152"/>
      <c r="N459" s="1148"/>
      <c r="O459" s="1150"/>
      <c r="P459" s="1150"/>
      <c r="Q459" s="1150"/>
      <c r="AF459" s="1149"/>
      <c r="AG459" s="1149"/>
    </row>
    <row r="460" spans="3:33" s="340" customFormat="1">
      <c r="C460" s="1150"/>
      <c r="D460" s="1150"/>
      <c r="F460" s="1149"/>
      <c r="G460" s="1149"/>
      <c r="H460" s="1149"/>
      <c r="I460" s="1153"/>
      <c r="J460" s="1149"/>
      <c r="K460" s="1149"/>
      <c r="L460" s="1149"/>
      <c r="M460" s="1152"/>
      <c r="N460" s="1148"/>
      <c r="O460" s="1150"/>
      <c r="P460" s="1150"/>
      <c r="Q460" s="1150"/>
      <c r="AF460" s="1149"/>
      <c r="AG460" s="1149"/>
    </row>
    <row r="461" spans="3:33" s="340" customFormat="1">
      <c r="C461" s="1150"/>
      <c r="D461" s="1150"/>
      <c r="F461" s="1149"/>
      <c r="G461" s="1149"/>
      <c r="H461" s="1149"/>
      <c r="I461" s="1153"/>
      <c r="J461" s="1149"/>
      <c r="K461" s="1149"/>
      <c r="L461" s="1149"/>
      <c r="M461" s="1152"/>
      <c r="N461" s="1148"/>
      <c r="O461" s="1150"/>
      <c r="P461" s="1150"/>
      <c r="Q461" s="1150"/>
      <c r="AF461" s="1149"/>
      <c r="AG461" s="1149"/>
    </row>
    <row r="462" spans="3:33" s="340" customFormat="1">
      <c r="C462" s="1150"/>
      <c r="D462" s="1150"/>
      <c r="F462" s="1149"/>
      <c r="G462" s="1149"/>
      <c r="H462" s="1149"/>
      <c r="I462" s="1153"/>
      <c r="J462" s="1149"/>
      <c r="K462" s="1149"/>
      <c r="L462" s="1149"/>
      <c r="M462" s="1152"/>
      <c r="N462" s="1148"/>
      <c r="O462" s="1150"/>
      <c r="P462" s="1150"/>
      <c r="Q462" s="1150"/>
      <c r="AF462" s="1149"/>
      <c r="AG462" s="1149"/>
    </row>
    <row r="463" spans="3:33" s="340" customFormat="1">
      <c r="C463" s="1150"/>
      <c r="D463" s="1150"/>
      <c r="F463" s="1149"/>
      <c r="G463" s="1149"/>
      <c r="H463" s="1149"/>
      <c r="I463" s="1153"/>
      <c r="J463" s="1149"/>
      <c r="K463" s="1149"/>
      <c r="L463" s="1149"/>
      <c r="M463" s="1152"/>
      <c r="N463" s="1148"/>
      <c r="O463" s="1150"/>
      <c r="P463" s="1150"/>
      <c r="Q463" s="1150"/>
      <c r="AF463" s="1149"/>
      <c r="AG463" s="1149"/>
    </row>
    <row r="464" spans="3:33" s="340" customFormat="1">
      <c r="C464" s="1150"/>
      <c r="D464" s="1150"/>
      <c r="F464" s="1149"/>
      <c r="G464" s="1149"/>
      <c r="H464" s="1149"/>
      <c r="I464" s="1153"/>
      <c r="J464" s="1149"/>
      <c r="K464" s="1149"/>
      <c r="L464" s="1149"/>
      <c r="M464" s="1152"/>
      <c r="N464" s="1148"/>
      <c r="O464" s="1150"/>
      <c r="P464" s="1150"/>
      <c r="Q464" s="1150"/>
      <c r="AF464" s="1149"/>
      <c r="AG464" s="1149"/>
    </row>
    <row r="465" spans="3:33" s="340" customFormat="1">
      <c r="C465" s="1150"/>
      <c r="D465" s="1150"/>
      <c r="F465" s="1149"/>
      <c r="G465" s="1149"/>
      <c r="H465" s="1149"/>
      <c r="I465" s="1153"/>
      <c r="J465" s="1149"/>
      <c r="K465" s="1149"/>
      <c r="L465" s="1149"/>
      <c r="M465" s="1152"/>
      <c r="N465" s="1148"/>
      <c r="O465" s="1150"/>
      <c r="P465" s="1150"/>
      <c r="Q465" s="1150"/>
      <c r="AF465" s="1149"/>
      <c r="AG465" s="1149"/>
    </row>
    <row r="466" spans="3:33" s="340" customFormat="1">
      <c r="C466" s="1150"/>
      <c r="D466" s="1150"/>
      <c r="F466" s="1149"/>
      <c r="G466" s="1149"/>
      <c r="H466" s="1149"/>
      <c r="I466" s="1153"/>
      <c r="J466" s="1149"/>
      <c r="K466" s="1149"/>
      <c r="L466" s="1149"/>
      <c r="M466" s="1152"/>
      <c r="N466" s="1148"/>
      <c r="O466" s="1150"/>
      <c r="P466" s="1150"/>
      <c r="Q466" s="1150"/>
      <c r="AF466" s="1149"/>
      <c r="AG466" s="1149"/>
    </row>
    <row r="467" spans="3:33" s="340" customFormat="1">
      <c r="C467" s="1150"/>
      <c r="D467" s="1150"/>
      <c r="F467" s="1149"/>
      <c r="G467" s="1149"/>
      <c r="H467" s="1149"/>
      <c r="I467" s="1153"/>
      <c r="J467" s="1149"/>
      <c r="K467" s="1149"/>
      <c r="L467" s="1149"/>
      <c r="M467" s="1152"/>
      <c r="N467" s="1148"/>
      <c r="O467" s="1150"/>
      <c r="P467" s="1150"/>
      <c r="Q467" s="1150"/>
      <c r="AF467" s="1149"/>
      <c r="AG467" s="1149"/>
    </row>
    <row r="468" spans="3:33" s="340" customFormat="1">
      <c r="C468" s="1150"/>
      <c r="D468" s="1150"/>
      <c r="F468" s="1149"/>
      <c r="G468" s="1149"/>
      <c r="H468" s="1149"/>
      <c r="I468" s="1153"/>
      <c r="J468" s="1149"/>
      <c r="K468" s="1149"/>
      <c r="L468" s="1149"/>
      <c r="M468" s="1152"/>
      <c r="N468" s="1148"/>
      <c r="O468" s="1150"/>
      <c r="P468" s="1150"/>
      <c r="Q468" s="1150"/>
      <c r="AF468" s="1149"/>
      <c r="AG468" s="1149"/>
    </row>
    <row r="469" spans="3:33" s="340" customFormat="1">
      <c r="C469" s="1150"/>
      <c r="D469" s="1150"/>
      <c r="F469" s="1149"/>
      <c r="G469" s="1149"/>
      <c r="H469" s="1149"/>
      <c r="I469" s="1153"/>
      <c r="J469" s="1149"/>
      <c r="K469" s="1149"/>
      <c r="L469" s="1149"/>
      <c r="M469" s="1152"/>
      <c r="N469" s="1148"/>
      <c r="O469" s="1150"/>
      <c r="P469" s="1150"/>
      <c r="Q469" s="1150"/>
      <c r="AF469" s="1149"/>
      <c r="AG469" s="1149"/>
    </row>
    <row r="470" spans="3:33" s="340" customFormat="1">
      <c r="C470" s="1150"/>
      <c r="D470" s="1150"/>
      <c r="F470" s="1149"/>
      <c r="G470" s="1149"/>
      <c r="H470" s="1149"/>
      <c r="I470" s="1153"/>
      <c r="J470" s="1149"/>
      <c r="K470" s="1149"/>
      <c r="L470" s="1149"/>
      <c r="M470" s="1152"/>
      <c r="N470" s="1148"/>
      <c r="O470" s="1150"/>
      <c r="P470" s="1150"/>
      <c r="Q470" s="1150"/>
      <c r="AF470" s="1149"/>
      <c r="AG470" s="1149"/>
    </row>
    <row r="471" spans="3:33" s="340" customFormat="1">
      <c r="C471" s="1150"/>
      <c r="D471" s="1150"/>
      <c r="F471" s="1149"/>
      <c r="G471" s="1149"/>
      <c r="H471" s="1149"/>
      <c r="I471" s="1153"/>
      <c r="J471" s="1149"/>
      <c r="K471" s="1149"/>
      <c r="L471" s="1149"/>
      <c r="M471" s="1152"/>
      <c r="N471" s="1148"/>
      <c r="O471" s="1150"/>
      <c r="P471" s="1150"/>
      <c r="Q471" s="1150"/>
      <c r="AF471" s="1149"/>
      <c r="AG471" s="1149"/>
    </row>
    <row r="472" spans="3:33" s="340" customFormat="1">
      <c r="C472" s="1150"/>
      <c r="D472" s="1150"/>
      <c r="F472" s="1149"/>
      <c r="G472" s="1149"/>
      <c r="H472" s="1149"/>
      <c r="I472" s="1153"/>
      <c r="J472" s="1149"/>
      <c r="K472" s="1149"/>
      <c r="L472" s="1149"/>
      <c r="M472" s="1152"/>
      <c r="N472" s="1148"/>
      <c r="O472" s="1150"/>
      <c r="P472" s="1150"/>
      <c r="Q472" s="1150"/>
      <c r="AF472" s="1149"/>
      <c r="AG472" s="1149"/>
    </row>
    <row r="473" spans="3:33" s="340" customFormat="1">
      <c r="C473" s="1150"/>
      <c r="D473" s="1150"/>
      <c r="F473" s="1149"/>
      <c r="G473" s="1149"/>
      <c r="H473" s="1149"/>
      <c r="I473" s="1153"/>
      <c r="J473" s="1149"/>
      <c r="K473" s="1149"/>
      <c r="L473" s="1149"/>
      <c r="M473" s="1152"/>
      <c r="N473" s="1148"/>
      <c r="O473" s="1150"/>
      <c r="P473" s="1150"/>
      <c r="Q473" s="1150"/>
      <c r="AF473" s="1149"/>
      <c r="AG473" s="1149"/>
    </row>
    <row r="474" spans="3:33" s="340" customFormat="1">
      <c r="C474" s="1150"/>
      <c r="D474" s="1150"/>
      <c r="F474" s="1149"/>
      <c r="G474" s="1149"/>
      <c r="H474" s="1149"/>
      <c r="I474" s="1153"/>
      <c r="J474" s="1149"/>
      <c r="K474" s="1149"/>
      <c r="L474" s="1149"/>
      <c r="M474" s="1152"/>
      <c r="N474" s="1148"/>
      <c r="O474" s="1150"/>
      <c r="P474" s="1150"/>
      <c r="Q474" s="1150"/>
      <c r="AF474" s="1149"/>
      <c r="AG474" s="1149"/>
    </row>
    <row r="475" spans="3:33" s="340" customFormat="1">
      <c r="C475" s="1150"/>
      <c r="D475" s="1150"/>
      <c r="F475" s="1149"/>
      <c r="G475" s="1149"/>
      <c r="H475" s="1149"/>
      <c r="I475" s="1153"/>
      <c r="J475" s="1149"/>
      <c r="K475" s="1149"/>
      <c r="L475" s="1149"/>
      <c r="M475" s="1152"/>
      <c r="N475" s="1148"/>
      <c r="O475" s="1150"/>
      <c r="P475" s="1150"/>
      <c r="Q475" s="1150"/>
      <c r="AF475" s="1149"/>
      <c r="AG475" s="1149"/>
    </row>
    <row r="476" spans="3:33" s="340" customFormat="1">
      <c r="C476" s="1150"/>
      <c r="D476" s="1150"/>
      <c r="F476" s="1149"/>
      <c r="G476" s="1149"/>
      <c r="H476" s="1149"/>
      <c r="I476" s="1153"/>
      <c r="J476" s="1149"/>
      <c r="K476" s="1149"/>
      <c r="L476" s="1149"/>
      <c r="M476" s="1152"/>
      <c r="N476" s="1148"/>
      <c r="O476" s="1150"/>
      <c r="P476" s="1150"/>
      <c r="Q476" s="1150"/>
      <c r="AF476" s="1149"/>
      <c r="AG476" s="1149"/>
    </row>
    <row r="477" spans="3:33" s="340" customFormat="1">
      <c r="C477" s="1150"/>
      <c r="D477" s="1150"/>
      <c r="F477" s="1149"/>
      <c r="G477" s="1149"/>
      <c r="H477" s="1149"/>
      <c r="I477" s="1153"/>
      <c r="J477" s="1149"/>
      <c r="K477" s="1149"/>
      <c r="L477" s="1149"/>
      <c r="M477" s="1152"/>
      <c r="N477" s="1148"/>
      <c r="O477" s="1150"/>
      <c r="P477" s="1150"/>
      <c r="Q477" s="1150"/>
      <c r="AF477" s="1149"/>
      <c r="AG477" s="1149"/>
    </row>
    <row r="478" spans="3:33" s="340" customFormat="1">
      <c r="C478" s="1150"/>
      <c r="D478" s="1150"/>
      <c r="F478" s="1149"/>
      <c r="G478" s="1149"/>
      <c r="H478" s="1149"/>
      <c r="I478" s="1153"/>
      <c r="J478" s="1149"/>
      <c r="K478" s="1149"/>
      <c r="L478" s="1149"/>
      <c r="M478" s="1152"/>
      <c r="N478" s="1148"/>
      <c r="O478" s="1150"/>
      <c r="P478" s="1150"/>
      <c r="Q478" s="1150"/>
      <c r="AF478" s="1149"/>
      <c r="AG478" s="1149"/>
    </row>
    <row r="479" spans="3:33" s="340" customFormat="1">
      <c r="C479" s="1150"/>
      <c r="D479" s="1150"/>
      <c r="F479" s="1149"/>
      <c r="G479" s="1149"/>
      <c r="H479" s="1149"/>
      <c r="I479" s="1153"/>
      <c r="J479" s="1149"/>
      <c r="K479" s="1149"/>
      <c r="L479" s="1149"/>
      <c r="M479" s="1152"/>
      <c r="N479" s="1148"/>
      <c r="O479" s="1150"/>
      <c r="P479" s="1150"/>
      <c r="Q479" s="1150"/>
      <c r="AF479" s="1149"/>
      <c r="AG479" s="1149"/>
    </row>
    <row r="480" spans="3:33" s="340" customFormat="1">
      <c r="C480" s="1150"/>
      <c r="D480" s="1150"/>
      <c r="F480" s="1149"/>
      <c r="G480" s="1149"/>
      <c r="H480" s="1149"/>
      <c r="I480" s="1153"/>
      <c r="J480" s="1149"/>
      <c r="K480" s="1149"/>
      <c r="L480" s="1149"/>
      <c r="M480" s="1152"/>
      <c r="N480" s="1148"/>
      <c r="O480" s="1150"/>
      <c r="P480" s="1150"/>
      <c r="Q480" s="1150"/>
      <c r="AF480" s="1149"/>
      <c r="AG480" s="1149"/>
    </row>
    <row r="481" spans="3:33" s="340" customFormat="1">
      <c r="C481" s="1150"/>
      <c r="D481" s="1150"/>
      <c r="F481" s="1149"/>
      <c r="G481" s="1149"/>
      <c r="H481" s="1149"/>
      <c r="I481" s="1153"/>
      <c r="J481" s="1149"/>
      <c r="K481" s="1149"/>
      <c r="L481" s="1149"/>
      <c r="M481" s="1152"/>
      <c r="N481" s="1148"/>
      <c r="O481" s="1150"/>
      <c r="P481" s="1150"/>
      <c r="Q481" s="1150"/>
      <c r="AF481" s="1149"/>
      <c r="AG481" s="1149"/>
    </row>
    <row r="482" spans="3:33" s="340" customFormat="1">
      <c r="C482" s="1150"/>
      <c r="D482" s="1150"/>
      <c r="F482" s="1149"/>
      <c r="G482" s="1149"/>
      <c r="H482" s="1149"/>
      <c r="I482" s="1153"/>
      <c r="J482" s="1149"/>
      <c r="K482" s="1149"/>
      <c r="L482" s="1149"/>
      <c r="M482" s="1152"/>
      <c r="N482" s="1148"/>
      <c r="O482" s="1150"/>
      <c r="P482" s="1150"/>
      <c r="Q482" s="1150"/>
      <c r="AF482" s="1149"/>
      <c r="AG482" s="1149"/>
    </row>
    <row r="483" spans="3:33" s="340" customFormat="1">
      <c r="C483" s="1150"/>
      <c r="D483" s="1150"/>
      <c r="F483" s="1149"/>
      <c r="G483" s="1149"/>
      <c r="H483" s="1149"/>
      <c r="I483" s="1153"/>
      <c r="J483" s="1149"/>
      <c r="K483" s="1149"/>
      <c r="L483" s="1149"/>
      <c r="M483" s="1152"/>
      <c r="N483" s="1148"/>
      <c r="O483" s="1150"/>
      <c r="P483" s="1150"/>
      <c r="Q483" s="1150"/>
      <c r="AF483" s="1149"/>
      <c r="AG483" s="1149"/>
    </row>
    <row r="484" spans="3:33" s="340" customFormat="1">
      <c r="C484" s="1150"/>
      <c r="D484" s="1150"/>
      <c r="F484" s="1149"/>
      <c r="G484" s="1149"/>
      <c r="H484" s="1149"/>
      <c r="I484" s="1153"/>
      <c r="J484" s="1149"/>
      <c r="K484" s="1149"/>
      <c r="L484" s="1149"/>
      <c r="M484" s="1152"/>
      <c r="N484" s="1148"/>
      <c r="O484" s="1150"/>
      <c r="P484" s="1150"/>
      <c r="Q484" s="1150"/>
      <c r="AF484" s="1149"/>
      <c r="AG484" s="1149"/>
    </row>
    <row r="485" spans="3:33" s="340" customFormat="1">
      <c r="C485" s="1150"/>
      <c r="D485" s="1150"/>
      <c r="F485" s="1149"/>
      <c r="G485" s="1149"/>
      <c r="H485" s="1149"/>
      <c r="I485" s="1153"/>
      <c r="J485" s="1149"/>
      <c r="K485" s="1149"/>
      <c r="L485" s="1149"/>
      <c r="M485" s="1152"/>
      <c r="N485" s="1148"/>
      <c r="O485" s="1150"/>
      <c r="P485" s="1150"/>
      <c r="Q485" s="1150"/>
      <c r="AF485" s="1149"/>
      <c r="AG485" s="1149"/>
    </row>
    <row r="486" spans="3:33" s="340" customFormat="1">
      <c r="C486" s="1150"/>
      <c r="D486" s="1150"/>
      <c r="F486" s="1149"/>
      <c r="G486" s="1149"/>
      <c r="H486" s="1149"/>
      <c r="I486" s="1153"/>
      <c r="J486" s="1149"/>
      <c r="K486" s="1149"/>
      <c r="L486" s="1149"/>
      <c r="M486" s="1152"/>
      <c r="N486" s="1148"/>
      <c r="O486" s="1150"/>
      <c r="P486" s="1150"/>
      <c r="Q486" s="1150"/>
      <c r="AF486" s="1149"/>
      <c r="AG486" s="1149"/>
    </row>
    <row r="487" spans="3:33" s="340" customFormat="1">
      <c r="C487" s="1150"/>
      <c r="D487" s="1150"/>
      <c r="F487" s="1149"/>
      <c r="G487" s="1149"/>
      <c r="H487" s="1149"/>
      <c r="I487" s="1153"/>
      <c r="J487" s="1149"/>
      <c r="K487" s="1149"/>
      <c r="L487" s="1149"/>
      <c r="M487" s="1152"/>
      <c r="N487" s="1148"/>
      <c r="O487" s="1150"/>
      <c r="P487" s="1150"/>
      <c r="Q487" s="1150"/>
      <c r="AF487" s="1149"/>
      <c r="AG487" s="1149"/>
    </row>
    <row r="488" spans="3:33" s="340" customFormat="1">
      <c r="C488" s="1150"/>
      <c r="D488" s="1150"/>
      <c r="F488" s="1149"/>
      <c r="G488" s="1149"/>
      <c r="H488" s="1149"/>
      <c r="I488" s="1153"/>
      <c r="J488" s="1149"/>
      <c r="K488" s="1149"/>
      <c r="L488" s="1149"/>
      <c r="M488" s="1152"/>
      <c r="N488" s="1148"/>
      <c r="O488" s="1150"/>
      <c r="P488" s="1150"/>
      <c r="Q488" s="1150"/>
      <c r="AF488" s="1149"/>
      <c r="AG488" s="1149"/>
    </row>
    <row r="489" spans="3:33" s="340" customFormat="1">
      <c r="C489" s="1150"/>
      <c r="D489" s="1150"/>
      <c r="F489" s="1149"/>
      <c r="G489" s="1149"/>
      <c r="H489" s="1149"/>
      <c r="I489" s="1153"/>
      <c r="J489" s="1149"/>
      <c r="K489" s="1149"/>
      <c r="L489" s="1149"/>
      <c r="M489" s="1152"/>
      <c r="N489" s="1148"/>
      <c r="O489" s="1150"/>
      <c r="P489" s="1150"/>
      <c r="Q489" s="1150"/>
      <c r="AF489" s="1149"/>
      <c r="AG489" s="1149"/>
    </row>
    <row r="490" spans="3:33" s="340" customFormat="1">
      <c r="C490" s="1150"/>
      <c r="D490" s="1150"/>
      <c r="F490" s="1149"/>
      <c r="G490" s="1149"/>
      <c r="H490" s="1149"/>
      <c r="I490" s="1153"/>
      <c r="J490" s="1149"/>
      <c r="K490" s="1149"/>
      <c r="L490" s="1149"/>
      <c r="M490" s="1152"/>
      <c r="N490" s="1148"/>
      <c r="O490" s="1150"/>
      <c r="P490" s="1150"/>
      <c r="Q490" s="1150"/>
      <c r="AF490" s="1149"/>
      <c r="AG490" s="1149"/>
    </row>
    <row r="491" spans="3:33" s="340" customFormat="1">
      <c r="C491" s="1150"/>
      <c r="D491" s="1150"/>
      <c r="F491" s="1149"/>
      <c r="G491" s="1149"/>
      <c r="H491" s="1149"/>
      <c r="I491" s="1153"/>
      <c r="J491" s="1149"/>
      <c r="K491" s="1149"/>
      <c r="L491" s="1149"/>
      <c r="M491" s="1152"/>
      <c r="N491" s="1148"/>
      <c r="O491" s="1150"/>
      <c r="P491" s="1150"/>
      <c r="Q491" s="1150"/>
      <c r="AF491" s="1149"/>
      <c r="AG491" s="1149"/>
    </row>
    <row r="492" spans="3:33" s="340" customFormat="1">
      <c r="C492" s="1150"/>
      <c r="D492" s="1150"/>
      <c r="F492" s="1149"/>
      <c r="G492" s="1149"/>
      <c r="H492" s="1149"/>
      <c r="I492" s="1153"/>
      <c r="J492" s="1149"/>
      <c r="K492" s="1149"/>
      <c r="L492" s="1149"/>
      <c r="M492" s="1152"/>
      <c r="N492" s="1148"/>
      <c r="O492" s="1150"/>
      <c r="P492" s="1150"/>
      <c r="Q492" s="1150"/>
      <c r="AF492" s="1149"/>
      <c r="AG492" s="1149"/>
    </row>
    <row r="493" spans="3:33" s="340" customFormat="1">
      <c r="C493" s="1150"/>
      <c r="D493" s="1150"/>
      <c r="F493" s="1149"/>
      <c r="G493" s="1149"/>
      <c r="H493" s="1149"/>
      <c r="I493" s="1153"/>
      <c r="J493" s="1149"/>
      <c r="K493" s="1149"/>
      <c r="L493" s="1149"/>
      <c r="M493" s="1152"/>
      <c r="N493" s="1148"/>
      <c r="O493" s="1150"/>
      <c r="P493" s="1150"/>
      <c r="Q493" s="1150"/>
      <c r="AF493" s="1149"/>
      <c r="AG493" s="1149"/>
    </row>
    <row r="494" spans="3:33" s="340" customFormat="1">
      <c r="C494" s="1150"/>
      <c r="D494" s="1150"/>
      <c r="F494" s="1149"/>
      <c r="G494" s="1149"/>
      <c r="H494" s="1149"/>
      <c r="I494" s="1153"/>
      <c r="J494" s="1149"/>
      <c r="K494" s="1149"/>
      <c r="L494" s="1149"/>
      <c r="M494" s="1152"/>
      <c r="N494" s="1148"/>
      <c r="O494" s="1150"/>
      <c r="P494" s="1150"/>
      <c r="Q494" s="1150"/>
      <c r="AF494" s="1149"/>
      <c r="AG494" s="1149"/>
    </row>
    <row r="495" spans="3:33" s="340" customFormat="1">
      <c r="C495" s="1150"/>
      <c r="D495" s="1150"/>
      <c r="F495" s="1149"/>
      <c r="G495" s="1149"/>
      <c r="H495" s="1149"/>
      <c r="I495" s="1153"/>
      <c r="J495" s="1149"/>
      <c r="K495" s="1149"/>
      <c r="L495" s="1149"/>
      <c r="M495" s="1152"/>
      <c r="N495" s="1148"/>
      <c r="O495" s="1150"/>
      <c r="P495" s="1150"/>
      <c r="Q495" s="1150"/>
      <c r="AF495" s="1149"/>
      <c r="AG495" s="1149"/>
    </row>
    <row r="496" spans="3:33" s="340" customFormat="1">
      <c r="C496" s="1150"/>
      <c r="D496" s="1150"/>
      <c r="F496" s="1149"/>
      <c r="G496" s="1149"/>
      <c r="H496" s="1149"/>
      <c r="I496" s="1153"/>
      <c r="J496" s="1149"/>
      <c r="K496" s="1149"/>
      <c r="L496" s="1149"/>
      <c r="M496" s="1152"/>
      <c r="N496" s="1148"/>
      <c r="O496" s="1150"/>
      <c r="P496" s="1150"/>
      <c r="Q496" s="1150"/>
      <c r="AF496" s="1149"/>
      <c r="AG496" s="1149"/>
    </row>
    <row r="497" spans="3:33" s="340" customFormat="1">
      <c r="C497" s="1150"/>
      <c r="D497" s="1150"/>
      <c r="F497" s="1149"/>
      <c r="G497" s="1149"/>
      <c r="H497" s="1149"/>
      <c r="I497" s="1153"/>
      <c r="J497" s="1149"/>
      <c r="K497" s="1149"/>
      <c r="L497" s="1149"/>
      <c r="M497" s="1152"/>
      <c r="N497" s="1148"/>
      <c r="O497" s="1150"/>
      <c r="P497" s="1150"/>
      <c r="Q497" s="1150"/>
      <c r="AF497" s="1149"/>
      <c r="AG497" s="1149"/>
    </row>
    <row r="498" spans="3:33" s="340" customFormat="1">
      <c r="C498" s="1150"/>
      <c r="D498" s="1150"/>
      <c r="F498" s="1149"/>
      <c r="G498" s="1149"/>
      <c r="H498" s="1149"/>
      <c r="I498" s="1153"/>
      <c r="J498" s="1149"/>
      <c r="K498" s="1149"/>
      <c r="L498" s="1149"/>
      <c r="M498" s="1152"/>
      <c r="N498" s="1148"/>
      <c r="O498" s="1150"/>
      <c r="P498" s="1150"/>
      <c r="Q498" s="1150"/>
      <c r="AF498" s="1149"/>
      <c r="AG498" s="1149"/>
    </row>
    <row r="499" spans="3:33" s="340" customFormat="1">
      <c r="C499" s="1150"/>
      <c r="D499" s="1150"/>
      <c r="F499" s="1149"/>
      <c r="G499" s="1149"/>
      <c r="H499" s="1149"/>
      <c r="I499" s="1153"/>
      <c r="J499" s="1149"/>
      <c r="K499" s="1149"/>
      <c r="L499" s="1149"/>
      <c r="M499" s="1152"/>
      <c r="N499" s="1148"/>
      <c r="O499" s="1150"/>
      <c r="P499" s="1150"/>
      <c r="Q499" s="1150"/>
      <c r="AF499" s="1149"/>
      <c r="AG499" s="1149"/>
    </row>
    <row r="500" spans="3:33" s="340" customFormat="1">
      <c r="C500" s="1150"/>
      <c r="D500" s="1150"/>
      <c r="F500" s="1149"/>
      <c r="G500" s="1149"/>
      <c r="H500" s="1149"/>
      <c r="I500" s="1153"/>
      <c r="J500" s="1149"/>
      <c r="K500" s="1149"/>
      <c r="L500" s="1149"/>
      <c r="M500" s="1152"/>
      <c r="N500" s="1148"/>
      <c r="O500" s="1150"/>
      <c r="P500" s="1150"/>
      <c r="Q500" s="1150"/>
      <c r="AF500" s="1149"/>
      <c r="AG500" s="1149"/>
    </row>
    <row r="501" spans="3:33" s="340" customFormat="1">
      <c r="C501" s="1150"/>
      <c r="D501" s="1150"/>
      <c r="F501" s="1149"/>
      <c r="G501" s="1149"/>
      <c r="H501" s="1149"/>
      <c r="I501" s="1153"/>
      <c r="J501" s="1149"/>
      <c r="K501" s="1149"/>
      <c r="L501" s="1149"/>
      <c r="M501" s="1152"/>
      <c r="N501" s="1148"/>
      <c r="O501" s="1150"/>
      <c r="P501" s="1150"/>
      <c r="Q501" s="1150"/>
      <c r="AF501" s="1149"/>
      <c r="AG501" s="1149"/>
    </row>
    <row r="502" spans="3:33" s="340" customFormat="1">
      <c r="C502" s="1150"/>
      <c r="D502" s="1150"/>
      <c r="F502" s="1149"/>
      <c r="G502" s="1149"/>
      <c r="H502" s="1149"/>
      <c r="I502" s="1153"/>
      <c r="J502" s="1149"/>
      <c r="K502" s="1149"/>
      <c r="L502" s="1149"/>
      <c r="M502" s="1152"/>
      <c r="N502" s="1148"/>
      <c r="O502" s="1150"/>
      <c r="P502" s="1150"/>
      <c r="Q502" s="1150"/>
      <c r="AF502" s="1149"/>
      <c r="AG502" s="1149"/>
    </row>
    <row r="503" spans="3:33" s="340" customFormat="1">
      <c r="C503" s="1150"/>
      <c r="D503" s="1150"/>
      <c r="F503" s="1149"/>
      <c r="G503" s="1149"/>
      <c r="H503" s="1149"/>
      <c r="I503" s="1153"/>
      <c r="J503" s="1149"/>
      <c r="K503" s="1149"/>
      <c r="L503" s="1149"/>
      <c r="M503" s="1152"/>
      <c r="N503" s="1148"/>
      <c r="O503" s="1150"/>
      <c r="P503" s="1150"/>
      <c r="Q503" s="1150"/>
      <c r="AF503" s="1149"/>
      <c r="AG503" s="1149"/>
    </row>
    <row r="504" spans="3:33" s="340" customFormat="1">
      <c r="C504" s="1150"/>
      <c r="D504" s="1150"/>
      <c r="F504" s="1149"/>
      <c r="G504" s="1149"/>
      <c r="H504" s="1149"/>
      <c r="I504" s="1153"/>
      <c r="J504" s="1149"/>
      <c r="K504" s="1149"/>
      <c r="L504" s="1149"/>
      <c r="M504" s="1152"/>
      <c r="N504" s="1148"/>
      <c r="O504" s="1150"/>
      <c r="P504" s="1150"/>
      <c r="Q504" s="1150"/>
      <c r="AF504" s="1149"/>
      <c r="AG504" s="1149"/>
    </row>
    <row r="505" spans="3:33" s="340" customFormat="1">
      <c r="C505" s="1150"/>
      <c r="D505" s="1150"/>
      <c r="F505" s="1149"/>
      <c r="G505" s="1149"/>
      <c r="H505" s="1149"/>
      <c r="I505" s="1153"/>
      <c r="J505" s="1149"/>
      <c r="K505" s="1149"/>
      <c r="L505" s="1149"/>
      <c r="M505" s="1152"/>
      <c r="N505" s="1148"/>
      <c r="O505" s="1150"/>
      <c r="P505" s="1150"/>
      <c r="Q505" s="1150"/>
      <c r="AF505" s="1149"/>
      <c r="AG505" s="1149"/>
    </row>
    <row r="506" spans="3:33" s="340" customFormat="1">
      <c r="C506" s="1150"/>
      <c r="D506" s="1150"/>
      <c r="F506" s="1149"/>
      <c r="G506" s="1149"/>
      <c r="H506" s="1149"/>
      <c r="I506" s="1153"/>
      <c r="J506" s="1149"/>
      <c r="K506" s="1149"/>
      <c r="L506" s="1149"/>
      <c r="M506" s="1152"/>
      <c r="N506" s="1148"/>
      <c r="O506" s="1150"/>
      <c r="P506" s="1150"/>
      <c r="Q506" s="1150"/>
      <c r="AF506" s="1149"/>
      <c r="AG506" s="1149"/>
    </row>
    <row r="507" spans="3:33" s="340" customFormat="1">
      <c r="C507" s="1150"/>
      <c r="D507" s="1150"/>
      <c r="F507" s="1149"/>
      <c r="G507" s="1149"/>
      <c r="H507" s="1149"/>
      <c r="I507" s="1153"/>
      <c r="J507" s="1149"/>
      <c r="K507" s="1149"/>
      <c r="L507" s="1149"/>
      <c r="M507" s="1152"/>
      <c r="N507" s="1148"/>
      <c r="O507" s="1150"/>
      <c r="P507" s="1150"/>
      <c r="Q507" s="1150"/>
      <c r="AF507" s="1149"/>
      <c r="AG507" s="1149"/>
    </row>
    <row r="508" spans="3:33" s="340" customFormat="1">
      <c r="C508" s="1150"/>
      <c r="D508" s="1150"/>
      <c r="F508" s="1149"/>
      <c r="G508" s="1149"/>
      <c r="H508" s="1149"/>
      <c r="I508" s="1153"/>
      <c r="J508" s="1149"/>
      <c r="K508" s="1149"/>
      <c r="L508" s="1149"/>
      <c r="M508" s="1152"/>
      <c r="N508" s="1148"/>
      <c r="O508" s="1150"/>
      <c r="P508" s="1150"/>
      <c r="Q508" s="1150"/>
      <c r="AF508" s="1149"/>
      <c r="AG508" s="1149"/>
    </row>
    <row r="509" spans="3:33" s="340" customFormat="1">
      <c r="C509" s="1150"/>
      <c r="D509" s="1150"/>
      <c r="F509" s="1149"/>
      <c r="G509" s="1149"/>
      <c r="H509" s="1149"/>
      <c r="I509" s="1153"/>
      <c r="J509" s="1149"/>
      <c r="K509" s="1149"/>
      <c r="L509" s="1149"/>
      <c r="M509" s="1152"/>
      <c r="N509" s="1148"/>
      <c r="O509" s="1150"/>
      <c r="P509" s="1150"/>
      <c r="Q509" s="1150"/>
      <c r="AF509" s="1149"/>
      <c r="AG509" s="1149"/>
    </row>
    <row r="510" spans="3:33" s="340" customFormat="1">
      <c r="C510" s="1150"/>
      <c r="D510" s="1150"/>
      <c r="F510" s="1149"/>
      <c r="G510" s="1149"/>
      <c r="H510" s="1149"/>
      <c r="I510" s="1153"/>
      <c r="J510" s="1149"/>
      <c r="K510" s="1149"/>
      <c r="L510" s="1149"/>
      <c r="M510" s="1152"/>
      <c r="N510" s="1148"/>
      <c r="O510" s="1150"/>
      <c r="P510" s="1150"/>
      <c r="Q510" s="1150"/>
      <c r="AF510" s="1149"/>
      <c r="AG510" s="1149"/>
    </row>
    <row r="511" spans="3:33" s="340" customFormat="1">
      <c r="C511" s="1150"/>
      <c r="D511" s="1150"/>
      <c r="F511" s="1149"/>
      <c r="G511" s="1149"/>
      <c r="H511" s="1149"/>
      <c r="I511" s="1153"/>
      <c r="J511" s="1149"/>
      <c r="K511" s="1149"/>
      <c r="L511" s="1149"/>
      <c r="M511" s="1152"/>
      <c r="N511" s="1148"/>
      <c r="O511" s="1150"/>
      <c r="P511" s="1150"/>
      <c r="Q511" s="1150"/>
      <c r="AF511" s="1149"/>
      <c r="AG511" s="1149"/>
    </row>
    <row r="512" spans="3:33" s="340" customFormat="1">
      <c r="C512" s="1150"/>
      <c r="D512" s="1150"/>
      <c r="F512" s="1149"/>
      <c r="G512" s="1149"/>
      <c r="H512" s="1149"/>
      <c r="I512" s="1153"/>
      <c r="J512" s="1149"/>
      <c r="K512" s="1149"/>
      <c r="L512" s="1149"/>
      <c r="M512" s="1152"/>
      <c r="N512" s="1148"/>
      <c r="O512" s="1150"/>
      <c r="P512" s="1150"/>
      <c r="Q512" s="1150"/>
      <c r="AF512" s="1149"/>
      <c r="AG512" s="1149"/>
    </row>
    <row r="513" spans="3:33" s="340" customFormat="1">
      <c r="C513" s="1150"/>
      <c r="D513" s="1150"/>
      <c r="F513" s="1149"/>
      <c r="G513" s="1149"/>
      <c r="H513" s="1149"/>
      <c r="I513" s="1153"/>
      <c r="J513" s="1149"/>
      <c r="K513" s="1149"/>
      <c r="L513" s="1149"/>
      <c r="M513" s="1152"/>
      <c r="N513" s="1148"/>
      <c r="O513" s="1150"/>
      <c r="P513" s="1150"/>
      <c r="Q513" s="1150"/>
      <c r="AF513" s="1149"/>
      <c r="AG513" s="1149"/>
    </row>
    <row r="514" spans="3:33" s="340" customFormat="1">
      <c r="C514" s="1150"/>
      <c r="D514" s="1150"/>
      <c r="F514" s="1149"/>
      <c r="G514" s="1149"/>
      <c r="H514" s="1149"/>
      <c r="I514" s="1153"/>
      <c r="J514" s="1149"/>
      <c r="K514" s="1149"/>
      <c r="L514" s="1149"/>
      <c r="M514" s="1152"/>
      <c r="N514" s="1148"/>
      <c r="O514" s="1150"/>
      <c r="P514" s="1150"/>
      <c r="Q514" s="1150"/>
      <c r="AF514" s="1149"/>
      <c r="AG514" s="1149"/>
    </row>
    <row r="515" spans="3:33" s="340" customFormat="1">
      <c r="C515" s="1150"/>
      <c r="D515" s="1150"/>
      <c r="F515" s="1149"/>
      <c r="G515" s="1149"/>
      <c r="H515" s="1149"/>
      <c r="I515" s="1153"/>
      <c r="J515" s="1149"/>
      <c r="K515" s="1149"/>
      <c r="L515" s="1149"/>
      <c r="M515" s="1152"/>
      <c r="N515" s="1148"/>
      <c r="O515" s="1150"/>
      <c r="P515" s="1150"/>
      <c r="Q515" s="1150"/>
      <c r="AF515" s="1149"/>
      <c r="AG515" s="1149"/>
    </row>
    <row r="516" spans="3:33" s="340" customFormat="1">
      <c r="C516" s="1150"/>
      <c r="D516" s="1150"/>
      <c r="F516" s="1149"/>
      <c r="G516" s="1149"/>
      <c r="H516" s="1149"/>
      <c r="I516" s="1153"/>
      <c r="J516" s="1149"/>
      <c r="K516" s="1149"/>
      <c r="L516" s="1149"/>
      <c r="M516" s="1152"/>
      <c r="N516" s="1148"/>
      <c r="O516" s="1150"/>
      <c r="P516" s="1150"/>
      <c r="Q516" s="1150"/>
      <c r="AF516" s="1149"/>
      <c r="AG516" s="1149"/>
    </row>
    <row r="517" spans="3:33" s="340" customFormat="1">
      <c r="C517" s="1150"/>
      <c r="D517" s="1150"/>
      <c r="F517" s="1149"/>
      <c r="G517" s="1149"/>
      <c r="H517" s="1149"/>
      <c r="I517" s="1153"/>
      <c r="J517" s="1149"/>
      <c r="K517" s="1149"/>
      <c r="L517" s="1149"/>
      <c r="M517" s="1152"/>
      <c r="N517" s="1148"/>
      <c r="O517" s="1150"/>
      <c r="P517" s="1150"/>
      <c r="Q517" s="1150"/>
      <c r="AF517" s="1149"/>
      <c r="AG517" s="1149"/>
    </row>
    <row r="518" spans="3:33" s="340" customFormat="1">
      <c r="C518" s="1150"/>
      <c r="D518" s="1150"/>
      <c r="F518" s="1149"/>
      <c r="G518" s="1149"/>
      <c r="H518" s="1149"/>
      <c r="I518" s="1153"/>
      <c r="J518" s="1149"/>
      <c r="K518" s="1149"/>
      <c r="L518" s="1149"/>
      <c r="M518" s="1152"/>
      <c r="N518" s="1148"/>
      <c r="O518" s="1150"/>
      <c r="P518" s="1150"/>
      <c r="Q518" s="1150"/>
      <c r="AF518" s="1149"/>
      <c r="AG518" s="1149"/>
    </row>
    <row r="519" spans="3:33" s="340" customFormat="1">
      <c r="C519" s="1150"/>
      <c r="D519" s="1150"/>
      <c r="F519" s="1149"/>
      <c r="G519" s="1149"/>
      <c r="H519" s="1149"/>
      <c r="I519" s="1153"/>
      <c r="J519" s="1149"/>
      <c r="K519" s="1149"/>
      <c r="L519" s="1149"/>
      <c r="M519" s="1152"/>
      <c r="N519" s="1148"/>
      <c r="O519" s="1150"/>
      <c r="P519" s="1150"/>
      <c r="Q519" s="1150"/>
      <c r="AF519" s="1149"/>
      <c r="AG519" s="1149"/>
    </row>
    <row r="520" spans="3:33" s="340" customFormat="1">
      <c r="C520" s="1150"/>
      <c r="D520" s="1150"/>
      <c r="F520" s="1149"/>
      <c r="G520" s="1149"/>
      <c r="H520" s="1149"/>
      <c r="I520" s="1153"/>
      <c r="J520" s="1149"/>
      <c r="K520" s="1149"/>
      <c r="L520" s="1149"/>
      <c r="M520" s="1152"/>
      <c r="N520" s="1148"/>
      <c r="O520" s="1150"/>
      <c r="P520" s="1150"/>
      <c r="Q520" s="1150"/>
      <c r="AF520" s="1149"/>
      <c r="AG520" s="1149"/>
    </row>
    <row r="521" spans="3:33" s="340" customFormat="1">
      <c r="C521" s="1150"/>
      <c r="D521" s="1150"/>
      <c r="F521" s="1149"/>
      <c r="G521" s="1149"/>
      <c r="H521" s="1149"/>
      <c r="I521" s="1153"/>
      <c r="J521" s="1149"/>
      <c r="K521" s="1149"/>
      <c r="L521" s="1149"/>
      <c r="M521" s="1152"/>
      <c r="N521" s="1148"/>
      <c r="O521" s="1150"/>
      <c r="P521" s="1150"/>
      <c r="Q521" s="1150"/>
      <c r="AF521" s="1149"/>
      <c r="AG521" s="1149"/>
    </row>
    <row r="522" spans="3:33" s="340" customFormat="1">
      <c r="C522" s="1150"/>
      <c r="D522" s="1150"/>
      <c r="F522" s="1149"/>
      <c r="G522" s="1149"/>
      <c r="H522" s="1149"/>
      <c r="I522" s="1153"/>
      <c r="J522" s="1149"/>
      <c r="K522" s="1149"/>
      <c r="L522" s="1149"/>
      <c r="M522" s="1152"/>
      <c r="N522" s="1148"/>
      <c r="O522" s="1150"/>
      <c r="P522" s="1150"/>
      <c r="Q522" s="1150"/>
      <c r="AF522" s="1149"/>
      <c r="AG522" s="1149"/>
    </row>
    <row r="523" spans="3:33" s="340" customFormat="1">
      <c r="C523" s="1150"/>
      <c r="D523" s="1150"/>
      <c r="F523" s="1149"/>
      <c r="G523" s="1149"/>
      <c r="H523" s="1149"/>
      <c r="I523" s="1153"/>
      <c r="J523" s="1149"/>
      <c r="K523" s="1149"/>
      <c r="L523" s="1149"/>
      <c r="M523" s="1152"/>
      <c r="N523" s="1148"/>
      <c r="O523" s="1150"/>
      <c r="P523" s="1150"/>
      <c r="Q523" s="1150"/>
      <c r="AF523" s="1149"/>
      <c r="AG523" s="1149"/>
    </row>
    <row r="524" spans="3:33" s="340" customFormat="1">
      <c r="C524" s="1150"/>
      <c r="D524" s="1150"/>
      <c r="F524" s="1149"/>
      <c r="G524" s="1149"/>
      <c r="H524" s="1149"/>
      <c r="I524" s="1153"/>
      <c r="J524" s="1149"/>
      <c r="K524" s="1149"/>
      <c r="L524" s="1149"/>
      <c r="M524" s="1152"/>
      <c r="N524" s="1148"/>
      <c r="O524" s="1150"/>
      <c r="P524" s="1150"/>
      <c r="Q524" s="1150"/>
      <c r="AF524" s="1149"/>
      <c r="AG524" s="1149"/>
    </row>
    <row r="525" spans="3:33" s="340" customFormat="1">
      <c r="C525" s="1150"/>
      <c r="D525" s="1150"/>
      <c r="F525" s="1149"/>
      <c r="G525" s="1149"/>
      <c r="H525" s="1149"/>
      <c r="I525" s="1153"/>
      <c r="J525" s="1149"/>
      <c r="K525" s="1149"/>
      <c r="L525" s="1149"/>
      <c r="M525" s="1152"/>
      <c r="N525" s="1148"/>
      <c r="O525" s="1150"/>
      <c r="P525" s="1150"/>
      <c r="Q525" s="1150"/>
      <c r="AF525" s="1149"/>
      <c r="AG525" s="1149"/>
    </row>
    <row r="526" spans="3:33" s="340" customFormat="1">
      <c r="C526" s="1150"/>
      <c r="D526" s="1150"/>
      <c r="F526" s="1149"/>
      <c r="G526" s="1149"/>
      <c r="H526" s="1149"/>
      <c r="I526" s="1153"/>
      <c r="J526" s="1149"/>
      <c r="K526" s="1149"/>
      <c r="L526" s="1149"/>
      <c r="M526" s="1152"/>
      <c r="N526" s="1148"/>
      <c r="O526" s="1150"/>
      <c r="P526" s="1150"/>
      <c r="Q526" s="1150"/>
      <c r="AF526" s="1149"/>
      <c r="AG526" s="1149"/>
    </row>
    <row r="527" spans="3:33" s="340" customFormat="1">
      <c r="C527" s="1150"/>
      <c r="D527" s="1150"/>
      <c r="F527" s="1149"/>
      <c r="G527" s="1149"/>
      <c r="H527" s="1149"/>
      <c r="I527" s="1153"/>
      <c r="J527" s="1149"/>
      <c r="K527" s="1149"/>
      <c r="L527" s="1149"/>
      <c r="M527" s="1152"/>
      <c r="N527" s="1148"/>
      <c r="O527" s="1150"/>
      <c r="P527" s="1150"/>
      <c r="Q527" s="1150"/>
      <c r="AF527" s="1149"/>
      <c r="AG527" s="1149"/>
    </row>
    <row r="528" spans="3:33" s="340" customFormat="1">
      <c r="C528" s="1150"/>
      <c r="D528" s="1150"/>
      <c r="F528" s="1149"/>
      <c r="G528" s="1149"/>
      <c r="H528" s="1149"/>
      <c r="I528" s="1153"/>
      <c r="J528" s="1149"/>
      <c r="K528" s="1149"/>
      <c r="L528" s="1149"/>
      <c r="M528" s="1152"/>
      <c r="N528" s="1148"/>
      <c r="O528" s="1150"/>
      <c r="P528" s="1150"/>
      <c r="Q528" s="1150"/>
      <c r="AF528" s="1149"/>
      <c r="AG528" s="1149"/>
    </row>
    <row r="529" spans="3:33" s="340" customFormat="1">
      <c r="C529" s="1150"/>
      <c r="D529" s="1150"/>
      <c r="F529" s="1149"/>
      <c r="G529" s="1149"/>
      <c r="H529" s="1149"/>
      <c r="I529" s="1153"/>
      <c r="J529" s="1149"/>
      <c r="K529" s="1149"/>
      <c r="L529" s="1149"/>
      <c r="M529" s="1152"/>
      <c r="N529" s="1148"/>
      <c r="O529" s="1150"/>
      <c r="P529" s="1150"/>
      <c r="Q529" s="1150"/>
      <c r="AF529" s="1149"/>
      <c r="AG529" s="1149"/>
    </row>
    <row r="530" spans="3:33" s="340" customFormat="1">
      <c r="C530" s="1150"/>
      <c r="D530" s="1150"/>
      <c r="F530" s="1149"/>
      <c r="G530" s="1149"/>
      <c r="H530" s="1149"/>
      <c r="I530" s="1153"/>
      <c r="J530" s="1149"/>
      <c r="K530" s="1149"/>
      <c r="L530" s="1149"/>
      <c r="M530" s="1152"/>
      <c r="N530" s="1148"/>
      <c r="O530" s="1150"/>
      <c r="P530" s="1150"/>
      <c r="Q530" s="1150"/>
      <c r="AF530" s="1149"/>
      <c r="AG530" s="1149"/>
    </row>
    <row r="531" spans="3:33" s="340" customFormat="1">
      <c r="C531" s="1150"/>
      <c r="D531" s="1150"/>
      <c r="F531" s="1149"/>
      <c r="G531" s="1149"/>
      <c r="H531" s="1149"/>
      <c r="I531" s="1153"/>
      <c r="J531" s="1149"/>
      <c r="K531" s="1149"/>
      <c r="L531" s="1149"/>
      <c r="M531" s="1152"/>
      <c r="N531" s="1148"/>
      <c r="O531" s="1150"/>
      <c r="P531" s="1150"/>
      <c r="Q531" s="1150"/>
      <c r="AF531" s="1149"/>
      <c r="AG531" s="1149"/>
    </row>
    <row r="532" spans="3:33" s="340" customFormat="1">
      <c r="C532" s="1150"/>
      <c r="D532" s="1150"/>
      <c r="F532" s="1149"/>
      <c r="G532" s="1149"/>
      <c r="H532" s="1149"/>
      <c r="I532" s="1153"/>
      <c r="J532" s="1149"/>
      <c r="K532" s="1149"/>
      <c r="L532" s="1149"/>
      <c r="M532" s="1152"/>
      <c r="N532" s="1148"/>
      <c r="O532" s="1150"/>
      <c r="P532" s="1150"/>
      <c r="Q532" s="1150"/>
      <c r="AF532" s="1149"/>
      <c r="AG532" s="1149"/>
    </row>
    <row r="533" spans="3:33" s="340" customFormat="1">
      <c r="C533" s="1150"/>
      <c r="D533" s="1150"/>
      <c r="F533" s="1149"/>
      <c r="G533" s="1149"/>
      <c r="H533" s="1149"/>
      <c r="I533" s="1153"/>
      <c r="J533" s="1149"/>
      <c r="K533" s="1149"/>
      <c r="L533" s="1149"/>
      <c r="M533" s="1152"/>
      <c r="N533" s="1148"/>
      <c r="O533" s="1150"/>
      <c r="P533" s="1150"/>
      <c r="Q533" s="1150"/>
      <c r="AF533" s="1149"/>
      <c r="AG533" s="1149"/>
    </row>
    <row r="534" spans="3:33" s="340" customFormat="1">
      <c r="C534" s="1150"/>
      <c r="D534" s="1150"/>
      <c r="F534" s="1149"/>
      <c r="G534" s="1149"/>
      <c r="H534" s="1149"/>
      <c r="I534" s="1153"/>
      <c r="J534" s="1149"/>
      <c r="K534" s="1149"/>
      <c r="L534" s="1149"/>
      <c r="M534" s="1152"/>
      <c r="N534" s="1148"/>
      <c r="O534" s="1150"/>
      <c r="P534" s="1150"/>
      <c r="Q534" s="1150"/>
      <c r="AF534" s="1149"/>
      <c r="AG534" s="1149"/>
    </row>
    <row r="535" spans="3:33" s="340" customFormat="1">
      <c r="C535" s="1150"/>
      <c r="D535" s="1150"/>
      <c r="F535" s="1149"/>
      <c r="G535" s="1149"/>
      <c r="H535" s="1149"/>
      <c r="I535" s="1153"/>
      <c r="J535" s="1149"/>
      <c r="K535" s="1149"/>
      <c r="L535" s="1149"/>
      <c r="M535" s="1152"/>
      <c r="N535" s="1148"/>
      <c r="O535" s="1150"/>
      <c r="P535" s="1150"/>
      <c r="Q535" s="1150"/>
      <c r="AF535" s="1149"/>
      <c r="AG535" s="1149"/>
    </row>
    <row r="536" spans="3:33" s="340" customFormat="1">
      <c r="C536" s="1150"/>
      <c r="D536" s="1150"/>
      <c r="F536" s="1149"/>
      <c r="G536" s="1149"/>
      <c r="H536" s="1149"/>
      <c r="I536" s="1153"/>
      <c r="J536" s="1149"/>
      <c r="K536" s="1149"/>
      <c r="L536" s="1149"/>
      <c r="M536" s="1152"/>
      <c r="N536" s="1148"/>
      <c r="O536" s="1150"/>
      <c r="P536" s="1150"/>
      <c r="Q536" s="1150"/>
      <c r="AF536" s="1149"/>
      <c r="AG536" s="1149"/>
    </row>
    <row r="537" spans="3:33" s="340" customFormat="1">
      <c r="C537" s="1150"/>
      <c r="D537" s="1150"/>
      <c r="F537" s="1149"/>
      <c r="G537" s="1149"/>
      <c r="H537" s="1149"/>
      <c r="I537" s="1153"/>
      <c r="J537" s="1149"/>
      <c r="K537" s="1149"/>
      <c r="L537" s="1149"/>
      <c r="M537" s="1152"/>
      <c r="N537" s="1148"/>
      <c r="O537" s="1150"/>
      <c r="P537" s="1150"/>
      <c r="Q537" s="1150"/>
      <c r="AF537" s="1149"/>
      <c r="AG537" s="1149"/>
    </row>
    <row r="538" spans="3:33" s="340" customFormat="1">
      <c r="C538" s="1150"/>
      <c r="D538" s="1150"/>
      <c r="F538" s="1149"/>
      <c r="G538" s="1149"/>
      <c r="H538" s="1149"/>
      <c r="I538" s="1153"/>
      <c r="J538" s="1149"/>
      <c r="K538" s="1149"/>
      <c r="L538" s="1149"/>
      <c r="M538" s="1152"/>
      <c r="N538" s="1148"/>
      <c r="O538" s="1150"/>
      <c r="P538" s="1150"/>
      <c r="Q538" s="1150"/>
      <c r="AF538" s="1149"/>
      <c r="AG538" s="1149"/>
    </row>
    <row r="539" spans="3:33" s="340" customFormat="1">
      <c r="C539" s="1150"/>
      <c r="D539" s="1150"/>
      <c r="F539" s="1149"/>
      <c r="G539" s="1149"/>
      <c r="H539" s="1149"/>
      <c r="I539" s="1153"/>
      <c r="J539" s="1149"/>
      <c r="K539" s="1149"/>
      <c r="L539" s="1149"/>
      <c r="M539" s="1152"/>
      <c r="N539" s="1148"/>
      <c r="O539" s="1150"/>
      <c r="P539" s="1150"/>
      <c r="Q539" s="1150"/>
      <c r="AF539" s="1149"/>
      <c r="AG539" s="1149"/>
    </row>
    <row r="540" spans="3:33" s="340" customFormat="1">
      <c r="C540" s="1150"/>
      <c r="D540" s="1150"/>
      <c r="F540" s="1149"/>
      <c r="G540" s="1149"/>
      <c r="H540" s="1149"/>
      <c r="I540" s="1153"/>
      <c r="J540" s="1149"/>
      <c r="K540" s="1149"/>
      <c r="L540" s="1149"/>
      <c r="M540" s="1152"/>
      <c r="N540" s="1148"/>
      <c r="O540" s="1150"/>
      <c r="P540" s="1150"/>
      <c r="Q540" s="1150"/>
      <c r="AF540" s="1149"/>
      <c r="AG540" s="1149"/>
    </row>
    <row r="541" spans="3:33" s="340" customFormat="1">
      <c r="C541" s="1150"/>
      <c r="D541" s="1150"/>
      <c r="F541" s="1149"/>
      <c r="G541" s="1149"/>
      <c r="H541" s="1149"/>
      <c r="I541" s="1153"/>
      <c r="J541" s="1149"/>
      <c r="K541" s="1149"/>
      <c r="L541" s="1149"/>
      <c r="M541" s="1152"/>
      <c r="N541" s="1148"/>
      <c r="O541" s="1150"/>
      <c r="P541" s="1150"/>
      <c r="Q541" s="1150"/>
      <c r="AF541" s="1149"/>
      <c r="AG541" s="1149"/>
    </row>
    <row r="542" spans="3:33" s="340" customFormat="1">
      <c r="C542" s="1150"/>
      <c r="D542" s="1150"/>
      <c r="F542" s="1149"/>
      <c r="G542" s="1149"/>
      <c r="H542" s="1149"/>
      <c r="I542" s="1153"/>
      <c r="J542" s="1149"/>
      <c r="K542" s="1149"/>
      <c r="L542" s="1149"/>
      <c r="M542" s="1152"/>
      <c r="N542" s="1148"/>
      <c r="O542" s="1150"/>
      <c r="P542" s="1150"/>
      <c r="Q542" s="1150"/>
      <c r="AF542" s="1149"/>
      <c r="AG542" s="1149"/>
    </row>
    <row r="543" spans="3:33" s="340" customFormat="1">
      <c r="C543" s="1150"/>
      <c r="D543" s="1150"/>
      <c r="F543" s="1149"/>
      <c r="G543" s="1149"/>
      <c r="H543" s="1149"/>
      <c r="I543" s="1153"/>
      <c r="J543" s="1149"/>
      <c r="K543" s="1149"/>
      <c r="L543" s="1149"/>
      <c r="M543" s="1152"/>
      <c r="N543" s="1148"/>
      <c r="O543" s="1150"/>
      <c r="P543" s="1150"/>
      <c r="Q543" s="1150"/>
      <c r="AF543" s="1149"/>
      <c r="AG543" s="1149"/>
    </row>
    <row r="544" spans="3:33" s="340" customFormat="1">
      <c r="C544" s="1150"/>
      <c r="D544" s="1150"/>
      <c r="F544" s="1149"/>
      <c r="G544" s="1149"/>
      <c r="H544" s="1149"/>
      <c r="I544" s="1153"/>
      <c r="J544" s="1149"/>
      <c r="K544" s="1149"/>
      <c r="L544" s="1149"/>
      <c r="M544" s="1152"/>
      <c r="N544" s="1148"/>
      <c r="O544" s="1150"/>
      <c r="P544" s="1150"/>
      <c r="Q544" s="1150"/>
      <c r="AF544" s="1149"/>
      <c r="AG544" s="1149"/>
    </row>
    <row r="545" spans="3:33" s="340" customFormat="1">
      <c r="C545" s="1150"/>
      <c r="D545" s="1150"/>
      <c r="F545" s="1149"/>
      <c r="G545" s="1149"/>
      <c r="H545" s="1149"/>
      <c r="I545" s="1153"/>
      <c r="J545" s="1149"/>
      <c r="K545" s="1149"/>
      <c r="L545" s="1149"/>
      <c r="M545" s="1152"/>
      <c r="N545" s="1148"/>
      <c r="O545" s="1150"/>
      <c r="P545" s="1150"/>
      <c r="Q545" s="1150"/>
      <c r="AF545" s="1149"/>
      <c r="AG545" s="1149"/>
    </row>
    <row r="546" spans="3:33" s="340" customFormat="1">
      <c r="C546" s="1150"/>
      <c r="D546" s="1150"/>
      <c r="F546" s="1149"/>
      <c r="G546" s="1149"/>
      <c r="H546" s="1149"/>
      <c r="I546" s="1153"/>
      <c r="J546" s="1149"/>
      <c r="K546" s="1149"/>
      <c r="L546" s="1149"/>
      <c r="M546" s="1152"/>
      <c r="N546" s="1148"/>
      <c r="O546" s="1150"/>
      <c r="P546" s="1150"/>
      <c r="Q546" s="1150"/>
      <c r="AF546" s="1149"/>
      <c r="AG546" s="1149"/>
    </row>
    <row r="547" spans="3:33" s="340" customFormat="1">
      <c r="C547" s="1150"/>
      <c r="D547" s="1150"/>
      <c r="F547" s="1149"/>
      <c r="G547" s="1149"/>
      <c r="H547" s="1149"/>
      <c r="I547" s="1153"/>
      <c r="J547" s="1149"/>
      <c r="K547" s="1149"/>
      <c r="L547" s="1149"/>
      <c r="M547" s="1152"/>
      <c r="N547" s="1148"/>
      <c r="O547" s="1150"/>
      <c r="P547" s="1150"/>
      <c r="Q547" s="1150"/>
      <c r="AF547" s="1149"/>
      <c r="AG547" s="1149"/>
    </row>
    <row r="548" spans="3:33" s="340" customFormat="1">
      <c r="C548" s="1150"/>
      <c r="D548" s="1150"/>
      <c r="F548" s="1149"/>
      <c r="G548" s="1149"/>
      <c r="H548" s="1149"/>
      <c r="I548" s="1153"/>
      <c r="J548" s="1149"/>
      <c r="K548" s="1149"/>
      <c r="L548" s="1149"/>
      <c r="M548" s="1152"/>
      <c r="N548" s="1148"/>
      <c r="O548" s="1150"/>
      <c r="P548" s="1150"/>
      <c r="Q548" s="1150"/>
      <c r="AF548" s="1149"/>
      <c r="AG548" s="1149"/>
    </row>
    <row r="549" spans="3:33" s="340" customFormat="1">
      <c r="C549" s="1150"/>
      <c r="D549" s="1150"/>
      <c r="F549" s="1149"/>
      <c r="G549" s="1149"/>
      <c r="H549" s="1149"/>
      <c r="I549" s="1153"/>
      <c r="J549" s="1149"/>
      <c r="K549" s="1149"/>
      <c r="L549" s="1149"/>
      <c r="M549" s="1152"/>
      <c r="N549" s="1148"/>
      <c r="O549" s="1150"/>
      <c r="P549" s="1150"/>
      <c r="Q549" s="1150"/>
      <c r="AF549" s="1149"/>
      <c r="AG549" s="1149"/>
    </row>
    <row r="550" spans="3:33" s="340" customFormat="1">
      <c r="C550" s="1150"/>
      <c r="D550" s="1150"/>
      <c r="F550" s="1149"/>
      <c r="G550" s="1149"/>
      <c r="H550" s="1149"/>
      <c r="I550" s="1153"/>
      <c r="J550" s="1149"/>
      <c r="K550" s="1149"/>
      <c r="L550" s="1149"/>
      <c r="M550" s="1152"/>
      <c r="N550" s="1148"/>
      <c r="O550" s="1150"/>
      <c r="P550" s="1150"/>
      <c r="Q550" s="1150"/>
      <c r="AF550" s="1149"/>
      <c r="AG550" s="1149"/>
    </row>
    <row r="551" spans="3:33" s="340" customFormat="1">
      <c r="C551" s="1150"/>
      <c r="D551" s="1150"/>
      <c r="F551" s="1149"/>
      <c r="G551" s="1149"/>
      <c r="H551" s="1149"/>
      <c r="I551" s="1153"/>
      <c r="J551" s="1149"/>
      <c r="K551" s="1149"/>
      <c r="L551" s="1149"/>
      <c r="M551" s="1152"/>
      <c r="N551" s="1148"/>
      <c r="O551" s="1150"/>
      <c r="P551" s="1150"/>
      <c r="Q551" s="1150"/>
      <c r="AF551" s="1149"/>
      <c r="AG551" s="1149"/>
    </row>
    <row r="552" spans="3:33" s="340" customFormat="1">
      <c r="C552" s="1150"/>
      <c r="D552" s="1150"/>
      <c r="F552" s="1149"/>
      <c r="G552" s="1149"/>
      <c r="H552" s="1149"/>
      <c r="I552" s="1153"/>
      <c r="J552" s="1149"/>
      <c r="K552" s="1149"/>
      <c r="L552" s="1149"/>
      <c r="M552" s="1152"/>
      <c r="N552" s="1148"/>
      <c r="O552" s="1150"/>
      <c r="P552" s="1150"/>
      <c r="Q552" s="1150"/>
      <c r="AF552" s="1149"/>
      <c r="AG552" s="1149"/>
    </row>
    <row r="553" spans="3:33" s="340" customFormat="1">
      <c r="C553" s="1150"/>
      <c r="D553" s="1150"/>
      <c r="F553" s="1149"/>
      <c r="G553" s="1149"/>
      <c r="H553" s="1149"/>
      <c r="I553" s="1153"/>
      <c r="J553" s="1149"/>
      <c r="K553" s="1149"/>
      <c r="L553" s="1149"/>
      <c r="M553" s="1152"/>
      <c r="N553" s="1148"/>
      <c r="O553" s="1150"/>
      <c r="P553" s="1150"/>
      <c r="Q553" s="1150"/>
      <c r="AF553" s="1149"/>
      <c r="AG553" s="1149"/>
    </row>
    <row r="554" spans="3:33" s="340" customFormat="1">
      <c r="C554" s="1150"/>
      <c r="D554" s="1150"/>
      <c r="F554" s="1149"/>
      <c r="G554" s="1149"/>
      <c r="H554" s="1149"/>
      <c r="I554" s="1153"/>
      <c r="J554" s="1149"/>
      <c r="K554" s="1149"/>
      <c r="L554" s="1149"/>
      <c r="M554" s="1152"/>
      <c r="N554" s="1148"/>
      <c r="O554" s="1150"/>
      <c r="P554" s="1150"/>
      <c r="Q554" s="1150"/>
      <c r="AF554" s="1149"/>
      <c r="AG554" s="1149"/>
    </row>
    <row r="555" spans="3:33" s="340" customFormat="1">
      <c r="C555" s="1150"/>
      <c r="D555" s="1150"/>
      <c r="F555" s="1149"/>
      <c r="G555" s="1149"/>
      <c r="H555" s="1149"/>
      <c r="I555" s="1153"/>
      <c r="J555" s="1149"/>
      <c r="K555" s="1149"/>
      <c r="L555" s="1149"/>
      <c r="M555" s="1152"/>
      <c r="N555" s="1148"/>
      <c r="O555" s="1150"/>
      <c r="P555" s="1150"/>
      <c r="Q555" s="1150"/>
      <c r="AF555" s="1149"/>
      <c r="AG555" s="1149"/>
    </row>
    <row r="556" spans="3:33" s="340" customFormat="1">
      <c r="C556" s="1150"/>
      <c r="D556" s="1150"/>
      <c r="F556" s="1149"/>
      <c r="G556" s="1149"/>
      <c r="H556" s="1149"/>
      <c r="I556" s="1153"/>
      <c r="J556" s="1149"/>
      <c r="K556" s="1149"/>
      <c r="L556" s="1149"/>
      <c r="M556" s="1152"/>
      <c r="N556" s="1148"/>
      <c r="O556" s="1150"/>
      <c r="P556" s="1150"/>
      <c r="Q556" s="1150"/>
      <c r="AF556" s="1149"/>
      <c r="AG556" s="1149"/>
    </row>
    <row r="557" spans="3:33" s="340" customFormat="1">
      <c r="C557" s="1150"/>
      <c r="D557" s="1150"/>
      <c r="F557" s="1149"/>
      <c r="G557" s="1149"/>
      <c r="H557" s="1149"/>
      <c r="I557" s="1153"/>
      <c r="J557" s="1149"/>
      <c r="K557" s="1149"/>
      <c r="L557" s="1149"/>
      <c r="M557" s="1152"/>
      <c r="N557" s="1148"/>
      <c r="O557" s="1150"/>
      <c r="P557" s="1150"/>
      <c r="Q557" s="1150"/>
      <c r="AF557" s="1149"/>
      <c r="AG557" s="1149"/>
    </row>
    <row r="558" spans="3:33" s="340" customFormat="1">
      <c r="C558" s="1150"/>
      <c r="D558" s="1150"/>
      <c r="F558" s="1149"/>
      <c r="G558" s="1149"/>
      <c r="H558" s="1149"/>
      <c r="I558" s="1153"/>
      <c r="J558" s="1149"/>
      <c r="K558" s="1149"/>
      <c r="L558" s="1149"/>
      <c r="M558" s="1152"/>
      <c r="N558" s="1148"/>
      <c r="O558" s="1150"/>
      <c r="P558" s="1150"/>
      <c r="Q558" s="1150"/>
      <c r="AF558" s="1149"/>
      <c r="AG558" s="1149"/>
    </row>
    <row r="559" spans="3:33" s="340" customFormat="1">
      <c r="C559" s="1150"/>
      <c r="D559" s="1150"/>
      <c r="F559" s="1149"/>
      <c r="G559" s="1149"/>
      <c r="H559" s="1149"/>
      <c r="I559" s="1153"/>
      <c r="J559" s="1149"/>
      <c r="K559" s="1149"/>
      <c r="L559" s="1149"/>
      <c r="M559" s="1152"/>
      <c r="N559" s="1148"/>
      <c r="O559" s="1150"/>
      <c r="P559" s="1150"/>
      <c r="Q559" s="1150"/>
      <c r="AF559" s="1149"/>
      <c r="AG559" s="1149"/>
    </row>
    <row r="560" spans="3:33" s="340" customFormat="1">
      <c r="C560" s="1150"/>
      <c r="D560" s="1150"/>
      <c r="F560" s="1149"/>
      <c r="G560" s="1149"/>
      <c r="H560" s="1149"/>
      <c r="I560" s="1153"/>
      <c r="J560" s="1149"/>
      <c r="K560" s="1149"/>
      <c r="L560" s="1149"/>
      <c r="M560" s="1152"/>
      <c r="N560" s="1148"/>
      <c r="O560" s="1150"/>
      <c r="P560" s="1150"/>
      <c r="Q560" s="1150"/>
      <c r="AF560" s="1149"/>
      <c r="AG560" s="1149"/>
    </row>
    <row r="561" spans="3:33" s="340" customFormat="1">
      <c r="C561" s="1150"/>
      <c r="D561" s="1150"/>
      <c r="F561" s="1149"/>
      <c r="G561" s="1149"/>
      <c r="H561" s="1149"/>
      <c r="I561" s="1153"/>
      <c r="J561" s="1149"/>
      <c r="K561" s="1149"/>
      <c r="L561" s="1149"/>
      <c r="M561" s="1152"/>
      <c r="N561" s="1148"/>
      <c r="O561" s="1150"/>
      <c r="P561" s="1150"/>
      <c r="Q561" s="1150"/>
      <c r="AF561" s="1149"/>
      <c r="AG561" s="1149"/>
    </row>
    <row r="562" spans="3:33" s="340" customFormat="1">
      <c r="C562" s="1150"/>
      <c r="D562" s="1150"/>
      <c r="F562" s="1149"/>
      <c r="G562" s="1149"/>
      <c r="H562" s="1149"/>
      <c r="I562" s="1153"/>
      <c r="J562" s="1149"/>
      <c r="K562" s="1149"/>
      <c r="L562" s="1149"/>
      <c r="M562" s="1152"/>
      <c r="N562" s="1148"/>
      <c r="O562" s="1150"/>
      <c r="P562" s="1150"/>
      <c r="Q562" s="1150"/>
      <c r="AF562" s="1149"/>
      <c r="AG562" s="1149"/>
    </row>
    <row r="563" spans="3:33" s="340" customFormat="1">
      <c r="C563" s="1150"/>
      <c r="D563" s="1150"/>
      <c r="F563" s="1149"/>
      <c r="G563" s="1149"/>
      <c r="H563" s="1149"/>
      <c r="I563" s="1153"/>
      <c r="J563" s="1149"/>
      <c r="K563" s="1149"/>
      <c r="L563" s="1149"/>
      <c r="M563" s="1152"/>
      <c r="N563" s="1148"/>
      <c r="O563" s="1150"/>
      <c r="P563" s="1150"/>
      <c r="Q563" s="1150"/>
      <c r="AF563" s="1149"/>
      <c r="AG563" s="1149"/>
    </row>
    <row r="564" spans="3:33" s="340" customFormat="1">
      <c r="C564" s="1150"/>
      <c r="D564" s="1150"/>
      <c r="F564" s="1149"/>
      <c r="G564" s="1149"/>
      <c r="H564" s="1149"/>
      <c r="I564" s="1153"/>
      <c r="J564" s="1149"/>
      <c r="K564" s="1149"/>
      <c r="L564" s="1149"/>
      <c r="M564" s="1152"/>
      <c r="N564" s="1148"/>
      <c r="O564" s="1150"/>
      <c r="P564" s="1150"/>
      <c r="Q564" s="1150"/>
      <c r="AF564" s="1149"/>
      <c r="AG564" s="1149"/>
    </row>
    <row r="565" spans="3:33" s="340" customFormat="1">
      <c r="C565" s="1150"/>
      <c r="D565" s="1150"/>
      <c r="F565" s="1149"/>
      <c r="G565" s="1149"/>
      <c r="H565" s="1149"/>
      <c r="I565" s="1153"/>
      <c r="J565" s="1149"/>
      <c r="K565" s="1149"/>
      <c r="L565" s="1149"/>
      <c r="M565" s="1152"/>
      <c r="N565" s="1148"/>
      <c r="O565" s="1150"/>
      <c r="P565" s="1150"/>
      <c r="Q565" s="1150"/>
      <c r="AF565" s="1149"/>
      <c r="AG565" s="1149"/>
    </row>
    <row r="566" spans="3:33" s="340" customFormat="1">
      <c r="C566" s="1150"/>
      <c r="D566" s="1150"/>
      <c r="F566" s="1149"/>
      <c r="G566" s="1149"/>
      <c r="H566" s="1149"/>
      <c r="I566" s="1153"/>
      <c r="J566" s="1149"/>
      <c r="K566" s="1149"/>
      <c r="L566" s="1149"/>
      <c r="M566" s="1152"/>
      <c r="N566" s="1148"/>
      <c r="O566" s="1150"/>
      <c r="P566" s="1150"/>
      <c r="Q566" s="1150"/>
      <c r="AF566" s="1149"/>
      <c r="AG566" s="1149"/>
    </row>
    <row r="567" spans="3:33" s="340" customFormat="1">
      <c r="C567" s="1150"/>
      <c r="D567" s="1150"/>
      <c r="F567" s="1149"/>
      <c r="G567" s="1149"/>
      <c r="H567" s="1149"/>
      <c r="I567" s="1153"/>
      <c r="J567" s="1149"/>
      <c r="K567" s="1149"/>
      <c r="L567" s="1149"/>
      <c r="M567" s="1152"/>
      <c r="N567" s="1148"/>
      <c r="O567" s="1150"/>
      <c r="P567" s="1150"/>
      <c r="Q567" s="1150"/>
      <c r="AF567" s="1149"/>
      <c r="AG567" s="1149"/>
    </row>
    <row r="568" spans="3:33" s="340" customFormat="1">
      <c r="C568" s="1150"/>
      <c r="D568" s="1150"/>
      <c r="F568" s="1149"/>
      <c r="G568" s="1149"/>
      <c r="H568" s="1149"/>
      <c r="I568" s="1153"/>
      <c r="J568" s="1149"/>
      <c r="K568" s="1149"/>
      <c r="L568" s="1149"/>
      <c r="M568" s="1152"/>
      <c r="N568" s="1148"/>
      <c r="O568" s="1150"/>
      <c r="P568" s="1150"/>
      <c r="Q568" s="1150"/>
      <c r="AF568" s="1149"/>
      <c r="AG568" s="1149"/>
    </row>
    <row r="569" spans="3:33" s="340" customFormat="1">
      <c r="C569" s="1150"/>
      <c r="D569" s="1150"/>
      <c r="F569" s="1149"/>
      <c r="G569" s="1149"/>
      <c r="H569" s="1149"/>
      <c r="I569" s="1153"/>
      <c r="J569" s="1149"/>
      <c r="K569" s="1149"/>
      <c r="L569" s="1149"/>
      <c r="M569" s="1152"/>
      <c r="N569" s="1148"/>
      <c r="O569" s="1150"/>
      <c r="P569" s="1150"/>
      <c r="Q569" s="1150"/>
      <c r="AF569" s="1149"/>
      <c r="AG569" s="1149"/>
    </row>
    <row r="570" spans="3:33" s="340" customFormat="1">
      <c r="C570" s="1150"/>
      <c r="D570" s="1150"/>
      <c r="F570" s="1149"/>
      <c r="G570" s="1149"/>
      <c r="H570" s="1149"/>
      <c r="I570" s="1153"/>
      <c r="J570" s="1149"/>
      <c r="K570" s="1149"/>
      <c r="L570" s="1149"/>
      <c r="M570" s="1152"/>
      <c r="N570" s="1148"/>
      <c r="O570" s="1150"/>
      <c r="P570" s="1150"/>
      <c r="Q570" s="1150"/>
      <c r="AF570" s="1149"/>
      <c r="AG570" s="1149"/>
    </row>
    <row r="571" spans="3:33" s="340" customFormat="1">
      <c r="C571" s="1150"/>
      <c r="D571" s="1150"/>
      <c r="F571" s="1149"/>
      <c r="G571" s="1149"/>
      <c r="H571" s="1149"/>
      <c r="I571" s="1153"/>
      <c r="J571" s="1149"/>
      <c r="K571" s="1149"/>
      <c r="L571" s="1149"/>
      <c r="M571" s="1152"/>
      <c r="N571" s="1148"/>
      <c r="O571" s="1150"/>
      <c r="P571" s="1150"/>
      <c r="Q571" s="1150"/>
      <c r="AF571" s="1149"/>
      <c r="AG571" s="1149"/>
    </row>
    <row r="572" spans="3:33" s="340" customFormat="1">
      <c r="C572" s="1150"/>
      <c r="D572" s="1150"/>
      <c r="F572" s="1149"/>
      <c r="G572" s="1149"/>
      <c r="H572" s="1149"/>
      <c r="I572" s="1153"/>
      <c r="J572" s="1149"/>
      <c r="K572" s="1149"/>
      <c r="L572" s="1149"/>
      <c r="M572" s="1152"/>
      <c r="N572" s="1148"/>
      <c r="O572" s="1150"/>
      <c r="P572" s="1150"/>
      <c r="Q572" s="1150"/>
      <c r="AF572" s="1149"/>
      <c r="AG572" s="1149"/>
    </row>
    <row r="573" spans="3:33" s="340" customFormat="1">
      <c r="C573" s="1150"/>
      <c r="D573" s="1150"/>
      <c r="F573" s="1149"/>
      <c r="G573" s="1149"/>
      <c r="H573" s="1149"/>
      <c r="I573" s="1153"/>
      <c r="J573" s="1149"/>
      <c r="K573" s="1149"/>
      <c r="L573" s="1149"/>
      <c r="M573" s="1152"/>
      <c r="N573" s="1148"/>
      <c r="O573" s="1150"/>
      <c r="P573" s="1150"/>
      <c r="Q573" s="1150"/>
      <c r="AF573" s="1149"/>
      <c r="AG573" s="1149"/>
    </row>
    <row r="574" spans="3:33" s="340" customFormat="1">
      <c r="C574" s="1150"/>
      <c r="D574" s="1150"/>
      <c r="F574" s="1149"/>
      <c r="G574" s="1149"/>
      <c r="H574" s="1149"/>
      <c r="I574" s="1153"/>
      <c r="J574" s="1149"/>
      <c r="K574" s="1149"/>
      <c r="L574" s="1149"/>
      <c r="M574" s="1152"/>
      <c r="N574" s="1148"/>
      <c r="O574" s="1150"/>
      <c r="P574" s="1150"/>
      <c r="Q574" s="1150"/>
      <c r="AF574" s="1149"/>
      <c r="AG574" s="1149"/>
    </row>
    <row r="575" spans="3:33" s="340" customFormat="1">
      <c r="C575" s="1150"/>
      <c r="D575" s="1150"/>
      <c r="F575" s="1149"/>
      <c r="G575" s="1149"/>
      <c r="H575" s="1149"/>
      <c r="I575" s="1153"/>
      <c r="J575" s="1149"/>
      <c r="K575" s="1149"/>
      <c r="L575" s="1149"/>
      <c r="M575" s="1152"/>
      <c r="N575" s="1148"/>
      <c r="O575" s="1150"/>
      <c r="P575" s="1150"/>
      <c r="Q575" s="1150"/>
      <c r="AF575" s="1149"/>
      <c r="AG575" s="1149"/>
    </row>
    <row r="576" spans="3:33" s="340" customFormat="1">
      <c r="C576" s="1150"/>
      <c r="D576" s="1150"/>
      <c r="F576" s="1149"/>
      <c r="G576" s="1149"/>
      <c r="H576" s="1149"/>
      <c r="I576" s="1153"/>
      <c r="J576" s="1149"/>
      <c r="K576" s="1149"/>
      <c r="L576" s="1149"/>
      <c r="M576" s="1152"/>
      <c r="N576" s="1148"/>
      <c r="O576" s="1150"/>
      <c r="P576" s="1150"/>
      <c r="Q576" s="1150"/>
      <c r="AF576" s="1149"/>
      <c r="AG576" s="1149"/>
    </row>
    <row r="577" spans="3:33" s="340" customFormat="1">
      <c r="C577" s="1150"/>
      <c r="D577" s="1150"/>
      <c r="F577" s="1149"/>
      <c r="G577" s="1149"/>
      <c r="H577" s="1149"/>
      <c r="I577" s="1153"/>
      <c r="J577" s="1149"/>
      <c r="K577" s="1149"/>
      <c r="L577" s="1149"/>
      <c r="M577" s="1152"/>
      <c r="N577" s="1148"/>
      <c r="O577" s="1150"/>
      <c r="P577" s="1150"/>
      <c r="Q577" s="1150"/>
      <c r="AF577" s="1149"/>
      <c r="AG577" s="1149"/>
    </row>
    <row r="578" spans="3:33" s="340" customFormat="1">
      <c r="C578" s="1150"/>
      <c r="D578" s="1150"/>
      <c r="F578" s="1149"/>
      <c r="G578" s="1149"/>
      <c r="H578" s="1149"/>
      <c r="I578" s="1153"/>
      <c r="J578" s="1149"/>
      <c r="K578" s="1149"/>
      <c r="L578" s="1149"/>
      <c r="M578" s="1152"/>
      <c r="N578" s="1148"/>
      <c r="O578" s="1150"/>
      <c r="P578" s="1150"/>
      <c r="Q578" s="1150"/>
      <c r="AF578" s="1149"/>
      <c r="AG578" s="1149"/>
    </row>
    <row r="579" spans="3:33" s="340" customFormat="1">
      <c r="C579" s="1150"/>
      <c r="D579" s="1150"/>
      <c r="F579" s="1149"/>
      <c r="G579" s="1149"/>
      <c r="H579" s="1149"/>
      <c r="I579" s="1153"/>
      <c r="J579" s="1149"/>
      <c r="K579" s="1149"/>
      <c r="L579" s="1149"/>
      <c r="M579" s="1152"/>
      <c r="N579" s="1148"/>
      <c r="O579" s="1150"/>
      <c r="P579" s="1150"/>
      <c r="Q579" s="1150"/>
      <c r="AF579" s="1149"/>
      <c r="AG579" s="1149"/>
    </row>
    <row r="580" spans="3:33" s="340" customFormat="1">
      <c r="C580" s="1150"/>
      <c r="D580" s="1150"/>
      <c r="F580" s="1149"/>
      <c r="G580" s="1149"/>
      <c r="H580" s="1149"/>
      <c r="I580" s="1153"/>
      <c r="J580" s="1149"/>
      <c r="K580" s="1149"/>
      <c r="L580" s="1149"/>
      <c r="M580" s="1152"/>
      <c r="N580" s="1148"/>
      <c r="O580" s="1150"/>
      <c r="P580" s="1150"/>
      <c r="Q580" s="1150"/>
      <c r="AF580" s="1149"/>
      <c r="AG580" s="1149"/>
    </row>
    <row r="581" spans="3:33" s="340" customFormat="1">
      <c r="C581" s="1150"/>
      <c r="D581" s="1150"/>
      <c r="F581" s="1149"/>
      <c r="G581" s="1149"/>
      <c r="H581" s="1149"/>
      <c r="I581" s="1153"/>
      <c r="J581" s="1149"/>
      <c r="K581" s="1149"/>
      <c r="L581" s="1149"/>
      <c r="M581" s="1152"/>
      <c r="N581" s="1148"/>
      <c r="O581" s="1150"/>
      <c r="P581" s="1150"/>
      <c r="Q581" s="1150"/>
      <c r="AF581" s="1149"/>
      <c r="AG581" s="1149"/>
    </row>
    <row r="582" spans="3:33" s="340" customFormat="1">
      <c r="C582" s="1150"/>
      <c r="D582" s="1150"/>
      <c r="F582" s="1149"/>
      <c r="G582" s="1149"/>
      <c r="H582" s="1149"/>
      <c r="I582" s="1153"/>
      <c r="J582" s="1149"/>
      <c r="K582" s="1149"/>
      <c r="L582" s="1149"/>
      <c r="M582" s="1152"/>
      <c r="N582" s="1148"/>
      <c r="O582" s="1150"/>
      <c r="P582" s="1150"/>
      <c r="Q582" s="1150"/>
      <c r="AF582" s="1149"/>
      <c r="AG582" s="1149"/>
    </row>
    <row r="583" spans="3:33" s="340" customFormat="1">
      <c r="C583" s="1150"/>
      <c r="D583" s="1150"/>
      <c r="F583" s="1149"/>
      <c r="G583" s="1149"/>
      <c r="H583" s="1149"/>
      <c r="I583" s="1153"/>
      <c r="J583" s="1149"/>
      <c r="K583" s="1149"/>
      <c r="L583" s="1149"/>
      <c r="M583" s="1152"/>
      <c r="N583" s="1148"/>
      <c r="O583" s="1150"/>
      <c r="P583" s="1150"/>
      <c r="Q583" s="1150"/>
      <c r="AF583" s="1149"/>
      <c r="AG583" s="1149"/>
    </row>
    <row r="584" spans="3:33" s="340" customFormat="1">
      <c r="C584" s="1150"/>
      <c r="D584" s="1150"/>
      <c r="F584" s="1149"/>
      <c r="G584" s="1149"/>
      <c r="H584" s="1149"/>
      <c r="I584" s="1153"/>
      <c r="J584" s="1149"/>
      <c r="K584" s="1149"/>
      <c r="L584" s="1149"/>
      <c r="M584" s="1152"/>
      <c r="N584" s="1148"/>
      <c r="O584" s="1150"/>
      <c r="P584" s="1150"/>
      <c r="Q584" s="1150"/>
      <c r="AF584" s="1149"/>
      <c r="AG584" s="1149"/>
    </row>
    <row r="585" spans="3:33" s="340" customFormat="1">
      <c r="C585" s="1150"/>
      <c r="D585" s="1150"/>
      <c r="F585" s="1149"/>
      <c r="G585" s="1149"/>
      <c r="H585" s="1149"/>
      <c r="I585" s="1153"/>
      <c r="J585" s="1149"/>
      <c r="K585" s="1149"/>
      <c r="L585" s="1149"/>
      <c r="M585" s="1152"/>
      <c r="N585" s="1148"/>
      <c r="O585" s="1150"/>
      <c r="P585" s="1150"/>
      <c r="Q585" s="1150"/>
      <c r="AF585" s="1149"/>
      <c r="AG585" s="1149"/>
    </row>
    <row r="586" spans="3:33" s="340" customFormat="1">
      <c r="C586" s="1150"/>
      <c r="D586" s="1150"/>
      <c r="F586" s="1149"/>
      <c r="G586" s="1149"/>
      <c r="H586" s="1149"/>
      <c r="I586" s="1153"/>
      <c r="J586" s="1149"/>
      <c r="K586" s="1149"/>
      <c r="L586" s="1149"/>
      <c r="M586" s="1152"/>
      <c r="N586" s="1148"/>
      <c r="O586" s="1150"/>
      <c r="P586" s="1150"/>
      <c r="Q586" s="1150"/>
      <c r="AF586" s="1149"/>
      <c r="AG586" s="1149"/>
    </row>
    <row r="587" spans="3:33" s="340" customFormat="1">
      <c r="C587" s="1150"/>
      <c r="D587" s="1150"/>
      <c r="F587" s="1149"/>
      <c r="G587" s="1149"/>
      <c r="H587" s="1149"/>
      <c r="I587" s="1153"/>
      <c r="J587" s="1149"/>
      <c r="K587" s="1149"/>
      <c r="L587" s="1149"/>
      <c r="M587" s="1152"/>
      <c r="N587" s="1148"/>
      <c r="O587" s="1150"/>
      <c r="P587" s="1150"/>
      <c r="Q587" s="1150"/>
      <c r="AF587" s="1149"/>
      <c r="AG587" s="1149"/>
    </row>
    <row r="588" spans="3:33" s="340" customFormat="1">
      <c r="C588" s="1150"/>
      <c r="D588" s="1150"/>
      <c r="F588" s="1149"/>
      <c r="G588" s="1149"/>
      <c r="H588" s="1149"/>
      <c r="I588" s="1153"/>
      <c r="J588" s="1149"/>
      <c r="K588" s="1149"/>
      <c r="L588" s="1149"/>
      <c r="M588" s="1152"/>
      <c r="N588" s="1148"/>
      <c r="O588" s="1150"/>
      <c r="P588" s="1150"/>
      <c r="Q588" s="1150"/>
      <c r="AF588" s="1149"/>
      <c r="AG588" s="1149"/>
    </row>
    <row r="589" spans="3:33" s="340" customFormat="1">
      <c r="C589" s="1150"/>
      <c r="D589" s="1150"/>
      <c r="F589" s="1149"/>
      <c r="G589" s="1149"/>
      <c r="H589" s="1149"/>
      <c r="I589" s="1153"/>
      <c r="J589" s="1149"/>
      <c r="K589" s="1149"/>
      <c r="L589" s="1149"/>
      <c r="M589" s="1152"/>
      <c r="N589" s="1148"/>
      <c r="O589" s="1150"/>
      <c r="P589" s="1150"/>
      <c r="Q589" s="1150"/>
      <c r="AF589" s="1149"/>
      <c r="AG589" s="1149"/>
    </row>
    <row r="590" spans="3:33" s="340" customFormat="1">
      <c r="C590" s="1150"/>
      <c r="D590" s="1150"/>
      <c r="F590" s="1149"/>
      <c r="G590" s="1149"/>
      <c r="H590" s="1149"/>
      <c r="I590" s="1153"/>
      <c r="J590" s="1149"/>
      <c r="K590" s="1149"/>
      <c r="L590" s="1149"/>
      <c r="M590" s="1152"/>
      <c r="N590" s="1148"/>
      <c r="O590" s="1150"/>
      <c r="P590" s="1150"/>
      <c r="Q590" s="1150"/>
      <c r="AF590" s="1149"/>
      <c r="AG590" s="1149"/>
    </row>
    <row r="591" spans="3:33" s="340" customFormat="1">
      <c r="C591" s="1150"/>
      <c r="D591" s="1150"/>
      <c r="F591" s="1149"/>
      <c r="G591" s="1149"/>
      <c r="H591" s="1149"/>
      <c r="I591" s="1153"/>
      <c r="J591" s="1149"/>
      <c r="K591" s="1149"/>
      <c r="L591" s="1149"/>
      <c r="M591" s="1152"/>
      <c r="N591" s="1148"/>
      <c r="O591" s="1150"/>
      <c r="P591" s="1150"/>
      <c r="Q591" s="1150"/>
      <c r="AF591" s="1149"/>
      <c r="AG591" s="1149"/>
    </row>
    <row r="592" spans="3:33" s="340" customFormat="1">
      <c r="C592" s="1150"/>
      <c r="D592" s="1150"/>
      <c r="F592" s="1149"/>
      <c r="G592" s="1149"/>
      <c r="H592" s="1149"/>
      <c r="I592" s="1153"/>
      <c r="J592" s="1149"/>
      <c r="K592" s="1149"/>
      <c r="L592" s="1149"/>
      <c r="M592" s="1152"/>
      <c r="N592" s="1148"/>
      <c r="O592" s="1150"/>
      <c r="P592" s="1150"/>
      <c r="Q592" s="1150"/>
      <c r="AF592" s="1149"/>
      <c r="AG592" s="1149"/>
    </row>
    <row r="593" spans="3:33" s="340" customFormat="1">
      <c r="C593" s="1150"/>
      <c r="D593" s="1150"/>
      <c r="F593" s="1149"/>
      <c r="G593" s="1149"/>
      <c r="H593" s="1149"/>
      <c r="I593" s="1153"/>
      <c r="J593" s="1149"/>
      <c r="K593" s="1149"/>
      <c r="L593" s="1149"/>
      <c r="M593" s="1152"/>
      <c r="N593" s="1148"/>
      <c r="O593" s="1150"/>
      <c r="P593" s="1150"/>
      <c r="Q593" s="1150"/>
      <c r="AF593" s="1149"/>
      <c r="AG593" s="1149"/>
    </row>
    <row r="594" spans="3:33" s="340" customFormat="1">
      <c r="C594" s="1150"/>
      <c r="D594" s="1150"/>
      <c r="F594" s="1149"/>
      <c r="G594" s="1149"/>
      <c r="H594" s="1149"/>
      <c r="I594" s="1153"/>
      <c r="J594" s="1149"/>
      <c r="K594" s="1149"/>
      <c r="L594" s="1149"/>
      <c r="M594" s="1152"/>
      <c r="N594" s="1148"/>
      <c r="O594" s="1150"/>
      <c r="P594" s="1150"/>
      <c r="Q594" s="1150"/>
      <c r="AF594" s="1149"/>
      <c r="AG594" s="1149"/>
    </row>
    <row r="595" spans="3:33" s="340" customFormat="1">
      <c r="C595" s="1150"/>
      <c r="D595" s="1150"/>
      <c r="F595" s="1149"/>
      <c r="G595" s="1149"/>
      <c r="H595" s="1149"/>
      <c r="I595" s="1153"/>
      <c r="J595" s="1149"/>
      <c r="K595" s="1149"/>
      <c r="L595" s="1149"/>
      <c r="M595" s="1152"/>
      <c r="N595" s="1148"/>
      <c r="O595" s="1150"/>
      <c r="P595" s="1150"/>
      <c r="Q595" s="1150"/>
      <c r="AF595" s="1149"/>
      <c r="AG595" s="1149"/>
    </row>
    <row r="596" spans="3:33" s="340" customFormat="1">
      <c r="C596" s="1150"/>
      <c r="D596" s="1150"/>
      <c r="F596" s="1149"/>
      <c r="G596" s="1149"/>
      <c r="H596" s="1149"/>
      <c r="I596" s="1153"/>
      <c r="J596" s="1149"/>
      <c r="K596" s="1149"/>
      <c r="L596" s="1149"/>
      <c r="M596" s="1152"/>
      <c r="N596" s="1148"/>
      <c r="O596" s="1150"/>
      <c r="P596" s="1150"/>
      <c r="Q596" s="1150"/>
      <c r="AF596" s="1149"/>
      <c r="AG596" s="1149"/>
    </row>
    <row r="597" spans="3:33" s="340" customFormat="1">
      <c r="C597" s="1150"/>
      <c r="D597" s="1150"/>
      <c r="F597" s="1149"/>
      <c r="G597" s="1149"/>
      <c r="H597" s="1149"/>
      <c r="I597" s="1153"/>
      <c r="J597" s="1149"/>
      <c r="K597" s="1149"/>
      <c r="L597" s="1149"/>
      <c r="M597" s="1152"/>
      <c r="N597" s="1148"/>
      <c r="O597" s="1150"/>
      <c r="P597" s="1150"/>
      <c r="Q597" s="1150"/>
      <c r="AF597" s="1149"/>
      <c r="AG597" s="1149"/>
    </row>
    <row r="598" spans="3:33" s="340" customFormat="1">
      <c r="C598" s="1150"/>
      <c r="D598" s="1150"/>
      <c r="F598" s="1149"/>
      <c r="G598" s="1149"/>
      <c r="H598" s="1149"/>
      <c r="I598" s="1153"/>
      <c r="J598" s="1149"/>
      <c r="K598" s="1149"/>
      <c r="L598" s="1149"/>
      <c r="M598" s="1152"/>
      <c r="N598" s="1148"/>
      <c r="O598" s="1150"/>
      <c r="P598" s="1150"/>
      <c r="Q598" s="1150"/>
      <c r="AF598" s="1149"/>
      <c r="AG598" s="1149"/>
    </row>
    <row r="599" spans="3:33" s="340" customFormat="1">
      <c r="C599" s="1150"/>
      <c r="D599" s="1150"/>
      <c r="F599" s="1149"/>
      <c r="G599" s="1149"/>
      <c r="H599" s="1149"/>
      <c r="I599" s="1153"/>
      <c r="J599" s="1149"/>
      <c r="K599" s="1149"/>
      <c r="L599" s="1149"/>
      <c r="M599" s="1152"/>
      <c r="N599" s="1148"/>
      <c r="O599" s="1150"/>
      <c r="P599" s="1150"/>
      <c r="Q599" s="1150"/>
      <c r="AF599" s="1149"/>
      <c r="AG599" s="1149"/>
    </row>
    <row r="600" spans="3:33" s="340" customFormat="1">
      <c r="C600" s="1150"/>
      <c r="D600" s="1150"/>
      <c r="F600" s="1149"/>
      <c r="G600" s="1149"/>
      <c r="H600" s="1149"/>
      <c r="I600" s="1153"/>
      <c r="J600" s="1149"/>
      <c r="K600" s="1149"/>
      <c r="L600" s="1149"/>
      <c r="M600" s="1152"/>
      <c r="N600" s="1148"/>
      <c r="O600" s="1150"/>
      <c r="P600" s="1150"/>
      <c r="Q600" s="1150"/>
      <c r="AF600" s="1149"/>
      <c r="AG600" s="1149"/>
    </row>
    <row r="601" spans="3:33" s="340" customFormat="1">
      <c r="C601" s="1150"/>
      <c r="D601" s="1150"/>
      <c r="F601" s="1149"/>
      <c r="G601" s="1149"/>
      <c r="H601" s="1149"/>
      <c r="I601" s="1153"/>
      <c r="J601" s="1149"/>
      <c r="K601" s="1149"/>
      <c r="L601" s="1149"/>
      <c r="M601" s="1152"/>
      <c r="N601" s="1148"/>
      <c r="O601" s="1150"/>
      <c r="P601" s="1150"/>
      <c r="Q601" s="1150"/>
      <c r="AF601" s="1149"/>
      <c r="AG601" s="1149"/>
    </row>
    <row r="602" spans="3:33" s="340" customFormat="1">
      <c r="C602" s="1150"/>
      <c r="D602" s="1150"/>
      <c r="F602" s="1149"/>
      <c r="G602" s="1149"/>
      <c r="H602" s="1149"/>
      <c r="I602" s="1153"/>
      <c r="J602" s="1149"/>
      <c r="K602" s="1149"/>
      <c r="L602" s="1149"/>
      <c r="M602" s="1152"/>
      <c r="N602" s="1148"/>
      <c r="O602" s="1150"/>
      <c r="P602" s="1150"/>
      <c r="Q602" s="1150"/>
      <c r="AF602" s="1149"/>
      <c r="AG602" s="1149"/>
    </row>
    <row r="603" spans="3:33" s="340" customFormat="1">
      <c r="C603" s="1150"/>
      <c r="D603" s="1150"/>
      <c r="F603" s="1149"/>
      <c r="G603" s="1149"/>
      <c r="H603" s="1149"/>
      <c r="I603" s="1153"/>
      <c r="J603" s="1149"/>
      <c r="K603" s="1149"/>
      <c r="L603" s="1149"/>
      <c r="M603" s="1152"/>
      <c r="N603" s="1148"/>
      <c r="O603" s="1150"/>
      <c r="P603" s="1150"/>
      <c r="Q603" s="1150"/>
      <c r="AF603" s="1149"/>
      <c r="AG603" s="1149"/>
    </row>
    <row r="604" spans="3:33" s="340" customFormat="1">
      <c r="C604" s="1150"/>
      <c r="D604" s="1150"/>
      <c r="F604" s="1149"/>
      <c r="G604" s="1149"/>
      <c r="H604" s="1149"/>
      <c r="I604" s="1153"/>
      <c r="J604" s="1149"/>
      <c r="K604" s="1149"/>
      <c r="L604" s="1149"/>
      <c r="M604" s="1152"/>
      <c r="N604" s="1148"/>
      <c r="O604" s="1150"/>
      <c r="P604" s="1150"/>
      <c r="Q604" s="1150"/>
      <c r="AF604" s="1149"/>
      <c r="AG604" s="1149"/>
    </row>
    <row r="605" spans="3:33" s="340" customFormat="1">
      <c r="C605" s="1150"/>
      <c r="D605" s="1150"/>
      <c r="F605" s="1149"/>
      <c r="G605" s="1149"/>
      <c r="H605" s="1149"/>
      <c r="I605" s="1153"/>
      <c r="J605" s="1149"/>
      <c r="K605" s="1149"/>
      <c r="L605" s="1149"/>
      <c r="M605" s="1152"/>
      <c r="N605" s="1148"/>
      <c r="O605" s="1150"/>
      <c r="P605" s="1150"/>
      <c r="Q605" s="1150"/>
      <c r="AF605" s="1149"/>
      <c r="AG605" s="1149"/>
    </row>
    <row r="606" spans="3:33" s="340" customFormat="1">
      <c r="C606" s="1150"/>
      <c r="D606" s="1150"/>
      <c r="F606" s="1149"/>
      <c r="G606" s="1149"/>
      <c r="H606" s="1149"/>
      <c r="I606" s="1153"/>
      <c r="J606" s="1149"/>
      <c r="K606" s="1149"/>
      <c r="L606" s="1149"/>
      <c r="M606" s="1152"/>
      <c r="N606" s="1148"/>
      <c r="O606" s="1150"/>
      <c r="P606" s="1150"/>
      <c r="Q606" s="1150"/>
      <c r="AF606" s="1149"/>
      <c r="AG606" s="1149"/>
    </row>
    <row r="607" spans="3:33" s="340" customFormat="1">
      <c r="C607" s="1150"/>
      <c r="D607" s="1150"/>
      <c r="F607" s="1149"/>
      <c r="G607" s="1149"/>
      <c r="H607" s="1149"/>
      <c r="I607" s="1153"/>
      <c r="J607" s="1149"/>
      <c r="K607" s="1149"/>
      <c r="L607" s="1149"/>
      <c r="M607" s="1152"/>
      <c r="N607" s="1148"/>
      <c r="O607" s="1150"/>
      <c r="P607" s="1150"/>
      <c r="Q607" s="1150"/>
      <c r="AF607" s="1149"/>
      <c r="AG607" s="1149"/>
    </row>
    <row r="608" spans="3:33" s="340" customFormat="1">
      <c r="C608" s="1150"/>
      <c r="D608" s="1150"/>
      <c r="F608" s="1149"/>
      <c r="G608" s="1149"/>
      <c r="H608" s="1149"/>
      <c r="I608" s="1153"/>
      <c r="J608" s="1149"/>
      <c r="K608" s="1149"/>
      <c r="L608" s="1149"/>
      <c r="M608" s="1152"/>
      <c r="N608" s="1148"/>
      <c r="O608" s="1150"/>
      <c r="P608" s="1150"/>
      <c r="Q608" s="1150"/>
      <c r="AF608" s="1149"/>
      <c r="AG608" s="1149"/>
    </row>
    <row r="609" spans="3:33" s="340" customFormat="1">
      <c r="C609" s="1150"/>
      <c r="D609" s="1150"/>
      <c r="F609" s="1149"/>
      <c r="G609" s="1149"/>
      <c r="H609" s="1149"/>
      <c r="I609" s="1153"/>
      <c r="J609" s="1149"/>
      <c r="K609" s="1149"/>
      <c r="L609" s="1149"/>
      <c r="M609" s="1152"/>
      <c r="N609" s="1148"/>
      <c r="O609" s="1150"/>
      <c r="P609" s="1150"/>
      <c r="Q609" s="1150"/>
      <c r="AF609" s="1149"/>
      <c r="AG609" s="1149"/>
    </row>
    <row r="610" spans="3:33" s="340" customFormat="1">
      <c r="C610" s="1150"/>
      <c r="D610" s="1150"/>
      <c r="F610" s="1149"/>
      <c r="G610" s="1149"/>
      <c r="H610" s="1149"/>
      <c r="I610" s="1153"/>
      <c r="J610" s="1149"/>
      <c r="K610" s="1149"/>
      <c r="L610" s="1149"/>
      <c r="M610" s="1152"/>
      <c r="N610" s="1148"/>
      <c r="O610" s="1150"/>
      <c r="P610" s="1150"/>
      <c r="Q610" s="1150"/>
      <c r="AF610" s="1149"/>
      <c r="AG610" s="1149"/>
    </row>
    <row r="611" spans="3:33" s="340" customFormat="1">
      <c r="C611" s="1150"/>
      <c r="D611" s="1150"/>
      <c r="F611" s="1149"/>
      <c r="G611" s="1149"/>
      <c r="H611" s="1149"/>
      <c r="I611" s="1153"/>
      <c r="J611" s="1149"/>
      <c r="K611" s="1149"/>
      <c r="L611" s="1149"/>
      <c r="M611" s="1152"/>
      <c r="N611" s="1148"/>
      <c r="O611" s="1150"/>
      <c r="P611" s="1150"/>
      <c r="Q611" s="1150"/>
      <c r="AF611" s="1149"/>
      <c r="AG611" s="1149"/>
    </row>
    <row r="612" spans="3:33" s="340" customFormat="1">
      <c r="C612" s="1150"/>
      <c r="D612" s="1150"/>
      <c r="F612" s="1149"/>
      <c r="G612" s="1149"/>
      <c r="H612" s="1149"/>
      <c r="I612" s="1153"/>
      <c r="J612" s="1149"/>
      <c r="K612" s="1149"/>
      <c r="L612" s="1149"/>
      <c r="M612" s="1152"/>
      <c r="N612" s="1148"/>
      <c r="O612" s="1150"/>
      <c r="P612" s="1150"/>
      <c r="Q612" s="1150"/>
      <c r="AF612" s="1149"/>
      <c r="AG612" s="1149"/>
    </row>
    <row r="613" spans="3:33" s="340" customFormat="1">
      <c r="C613" s="1150"/>
      <c r="D613" s="1150"/>
      <c r="F613" s="1149"/>
      <c r="G613" s="1149"/>
      <c r="H613" s="1149"/>
      <c r="I613" s="1153"/>
      <c r="J613" s="1149"/>
      <c r="K613" s="1149"/>
      <c r="L613" s="1149"/>
      <c r="M613" s="1152"/>
      <c r="N613" s="1148"/>
      <c r="O613" s="1150"/>
      <c r="P613" s="1150"/>
      <c r="Q613" s="1150"/>
      <c r="AF613" s="1149"/>
      <c r="AG613" s="1149"/>
    </row>
    <row r="614" spans="3:33" s="340" customFormat="1">
      <c r="C614" s="1150"/>
      <c r="D614" s="1150"/>
      <c r="F614" s="1149"/>
      <c r="G614" s="1149"/>
      <c r="H614" s="1149"/>
      <c r="I614" s="1153"/>
      <c r="J614" s="1149"/>
      <c r="K614" s="1149"/>
      <c r="L614" s="1149"/>
      <c r="M614" s="1152"/>
      <c r="N614" s="1148"/>
      <c r="O614" s="1150"/>
      <c r="P614" s="1150"/>
      <c r="Q614" s="1150"/>
      <c r="AF614" s="1149"/>
      <c r="AG614" s="1149"/>
    </row>
    <row r="615" spans="3:33" s="340" customFormat="1">
      <c r="C615" s="1150"/>
      <c r="D615" s="1150"/>
      <c r="F615" s="1149"/>
      <c r="G615" s="1149"/>
      <c r="H615" s="1149"/>
      <c r="I615" s="1153"/>
      <c r="J615" s="1149"/>
      <c r="K615" s="1149"/>
      <c r="L615" s="1149"/>
      <c r="M615" s="1152"/>
      <c r="N615" s="1148"/>
      <c r="O615" s="1150"/>
      <c r="P615" s="1150"/>
      <c r="Q615" s="1150"/>
      <c r="AF615" s="1149"/>
      <c r="AG615" s="1149"/>
    </row>
    <row r="616" spans="3:33" s="340" customFormat="1">
      <c r="C616" s="1150"/>
      <c r="D616" s="1150"/>
      <c r="F616" s="1149"/>
      <c r="G616" s="1149"/>
      <c r="H616" s="1149"/>
      <c r="I616" s="1153"/>
      <c r="J616" s="1149"/>
      <c r="K616" s="1149"/>
      <c r="L616" s="1149"/>
      <c r="M616" s="1152"/>
      <c r="N616" s="1148"/>
      <c r="O616" s="1150"/>
      <c r="P616" s="1150"/>
      <c r="Q616" s="1150"/>
      <c r="AF616" s="1149"/>
      <c r="AG616" s="1149"/>
    </row>
    <row r="617" spans="3:33" s="340" customFormat="1">
      <c r="C617" s="1150"/>
      <c r="D617" s="1150"/>
      <c r="F617" s="1149"/>
      <c r="G617" s="1149"/>
      <c r="H617" s="1149"/>
      <c r="I617" s="1153"/>
      <c r="J617" s="1149"/>
      <c r="K617" s="1149"/>
      <c r="L617" s="1149"/>
      <c r="M617" s="1152"/>
      <c r="N617" s="1148"/>
      <c r="O617" s="1150"/>
      <c r="P617" s="1150"/>
      <c r="Q617" s="1150"/>
      <c r="AF617" s="1149"/>
      <c r="AG617" s="1149"/>
    </row>
    <row r="618" spans="3:33" s="340" customFormat="1">
      <c r="C618" s="1150"/>
      <c r="D618" s="1150"/>
      <c r="F618" s="1149"/>
      <c r="G618" s="1149"/>
      <c r="H618" s="1149"/>
      <c r="I618" s="1153"/>
      <c r="J618" s="1149"/>
      <c r="K618" s="1149"/>
      <c r="L618" s="1149"/>
      <c r="M618" s="1152"/>
      <c r="N618" s="1148"/>
      <c r="O618" s="1150"/>
      <c r="P618" s="1150"/>
      <c r="Q618" s="1150"/>
      <c r="AF618" s="1149"/>
      <c r="AG618" s="1149"/>
    </row>
    <row r="619" spans="3:33" s="340" customFormat="1">
      <c r="C619" s="1150"/>
      <c r="D619" s="1150"/>
      <c r="F619" s="1149"/>
      <c r="G619" s="1149"/>
      <c r="H619" s="1149"/>
      <c r="I619" s="1153"/>
      <c r="J619" s="1149"/>
      <c r="K619" s="1149"/>
      <c r="L619" s="1149"/>
      <c r="M619" s="1152"/>
      <c r="N619" s="1148"/>
      <c r="O619" s="1150"/>
      <c r="P619" s="1150"/>
      <c r="Q619" s="1150"/>
      <c r="AF619" s="1149"/>
      <c r="AG619" s="1149"/>
    </row>
    <row r="620" spans="3:33" s="340" customFormat="1">
      <c r="C620" s="1150"/>
      <c r="D620" s="1150"/>
      <c r="F620" s="1149"/>
      <c r="G620" s="1149"/>
      <c r="H620" s="1149"/>
      <c r="I620" s="1153"/>
      <c r="J620" s="1149"/>
      <c r="K620" s="1149"/>
      <c r="L620" s="1149"/>
      <c r="M620" s="1152"/>
      <c r="N620" s="1148"/>
      <c r="O620" s="1150"/>
      <c r="P620" s="1150"/>
      <c r="Q620" s="1150"/>
      <c r="AF620" s="1149"/>
      <c r="AG620" s="1149"/>
    </row>
    <row r="621" spans="3:33" s="340" customFormat="1">
      <c r="C621" s="1150"/>
      <c r="D621" s="1150"/>
      <c r="F621" s="1149"/>
      <c r="G621" s="1149"/>
      <c r="H621" s="1149"/>
      <c r="I621" s="1153"/>
      <c r="J621" s="1149"/>
      <c r="K621" s="1149"/>
      <c r="L621" s="1149"/>
      <c r="M621" s="1152"/>
      <c r="N621" s="1148"/>
      <c r="O621" s="1150"/>
      <c r="P621" s="1150"/>
      <c r="Q621" s="1150"/>
      <c r="AF621" s="1149"/>
      <c r="AG621" s="1149"/>
    </row>
    <row r="622" spans="3:33" s="340" customFormat="1">
      <c r="C622" s="1150"/>
      <c r="D622" s="1150"/>
      <c r="F622" s="1149"/>
      <c r="G622" s="1149"/>
      <c r="H622" s="1149"/>
      <c r="I622" s="1153"/>
      <c r="J622" s="1149"/>
      <c r="K622" s="1149"/>
      <c r="L622" s="1149"/>
      <c r="M622" s="1152"/>
      <c r="N622" s="1148"/>
      <c r="O622" s="1150"/>
      <c r="P622" s="1150"/>
      <c r="Q622" s="1150"/>
      <c r="AF622" s="1149"/>
      <c r="AG622" s="1149"/>
    </row>
    <row r="623" spans="3:33" s="340" customFormat="1">
      <c r="C623" s="1150"/>
      <c r="D623" s="1150"/>
      <c r="F623" s="1149"/>
      <c r="G623" s="1149"/>
      <c r="H623" s="1149"/>
      <c r="I623" s="1153"/>
      <c r="J623" s="1149"/>
      <c r="K623" s="1149"/>
      <c r="L623" s="1149"/>
      <c r="M623" s="1152"/>
      <c r="N623" s="1148"/>
      <c r="O623" s="1150"/>
      <c r="P623" s="1150"/>
      <c r="Q623" s="1150"/>
      <c r="AF623" s="1149"/>
      <c r="AG623" s="1149"/>
    </row>
    <row r="624" spans="3:33" s="340" customFormat="1">
      <c r="C624" s="1150"/>
      <c r="D624" s="1150"/>
      <c r="F624" s="1149"/>
      <c r="G624" s="1149"/>
      <c r="H624" s="1149"/>
      <c r="I624" s="1153"/>
      <c r="J624" s="1149"/>
      <c r="K624" s="1149"/>
      <c r="L624" s="1149"/>
      <c r="M624" s="1152"/>
      <c r="N624" s="1148"/>
      <c r="O624" s="1150"/>
      <c r="P624" s="1150"/>
      <c r="Q624" s="1150"/>
      <c r="AF624" s="1149"/>
      <c r="AG624" s="1149"/>
    </row>
    <row r="625" spans="3:33" s="340" customFormat="1">
      <c r="C625" s="1150"/>
      <c r="D625" s="1150"/>
      <c r="F625" s="1149"/>
      <c r="G625" s="1149"/>
      <c r="H625" s="1149"/>
      <c r="I625" s="1153"/>
      <c r="J625" s="1149"/>
      <c r="K625" s="1149"/>
      <c r="L625" s="1149"/>
      <c r="M625" s="1152"/>
      <c r="N625" s="1148"/>
      <c r="O625" s="1150"/>
      <c r="P625" s="1150"/>
      <c r="Q625" s="1150"/>
      <c r="AF625" s="1149"/>
      <c r="AG625" s="1149"/>
    </row>
    <row r="626" spans="3:33" s="340" customFormat="1">
      <c r="C626" s="1150"/>
      <c r="D626" s="1150"/>
      <c r="F626" s="1149"/>
      <c r="G626" s="1149"/>
      <c r="H626" s="1149"/>
      <c r="I626" s="1153"/>
      <c r="J626" s="1149"/>
      <c r="K626" s="1149"/>
      <c r="L626" s="1149"/>
      <c r="M626" s="1152"/>
      <c r="N626" s="1148"/>
      <c r="O626" s="1150"/>
      <c r="P626" s="1150"/>
      <c r="Q626" s="1150"/>
      <c r="AF626" s="1149"/>
      <c r="AG626" s="1149"/>
    </row>
    <row r="627" spans="3:33" s="340" customFormat="1">
      <c r="C627" s="1150"/>
      <c r="D627" s="1150"/>
      <c r="F627" s="1149"/>
      <c r="G627" s="1149"/>
      <c r="H627" s="1149"/>
      <c r="I627" s="1153"/>
      <c r="J627" s="1149"/>
      <c r="K627" s="1149"/>
      <c r="L627" s="1149"/>
      <c r="M627" s="1152"/>
      <c r="N627" s="1148"/>
      <c r="O627" s="1150"/>
      <c r="P627" s="1150"/>
      <c r="Q627" s="1150"/>
      <c r="AF627" s="1149"/>
      <c r="AG627" s="1149"/>
    </row>
    <row r="628" spans="3:33" s="340" customFormat="1">
      <c r="C628" s="1150"/>
      <c r="D628" s="1150"/>
      <c r="F628" s="1149"/>
      <c r="G628" s="1149"/>
      <c r="H628" s="1149"/>
      <c r="I628" s="1153"/>
      <c r="J628" s="1149"/>
      <c r="K628" s="1149"/>
      <c r="L628" s="1149"/>
      <c r="M628" s="1152"/>
      <c r="N628" s="1148"/>
      <c r="O628" s="1150"/>
      <c r="P628" s="1150"/>
      <c r="Q628" s="1150"/>
      <c r="AF628" s="1149"/>
      <c r="AG628" s="1149"/>
    </row>
    <row r="629" spans="3:33" s="340" customFormat="1">
      <c r="C629" s="1150"/>
      <c r="D629" s="1150"/>
      <c r="F629" s="1149"/>
      <c r="G629" s="1149"/>
      <c r="H629" s="1149"/>
      <c r="I629" s="1153"/>
      <c r="J629" s="1149"/>
      <c r="K629" s="1149"/>
      <c r="L629" s="1149"/>
      <c r="M629" s="1152"/>
      <c r="N629" s="1148"/>
      <c r="O629" s="1150"/>
      <c r="P629" s="1150"/>
      <c r="Q629" s="1150"/>
      <c r="AF629" s="1149"/>
      <c r="AG629" s="1149"/>
    </row>
    <row r="630" spans="3:33" s="340" customFormat="1">
      <c r="C630" s="1150"/>
      <c r="D630" s="1150"/>
      <c r="F630" s="1149"/>
      <c r="G630" s="1149"/>
      <c r="H630" s="1149"/>
      <c r="I630" s="1153"/>
      <c r="J630" s="1149"/>
      <c r="K630" s="1149"/>
      <c r="L630" s="1149"/>
      <c r="M630" s="1152"/>
      <c r="N630" s="1148"/>
      <c r="O630" s="1150"/>
      <c r="P630" s="1150"/>
      <c r="Q630" s="1150"/>
      <c r="AF630" s="1149"/>
      <c r="AG630" s="1149"/>
    </row>
    <row r="631" spans="3:33" s="340" customFormat="1">
      <c r="C631" s="1150"/>
      <c r="D631" s="1150"/>
      <c r="F631" s="1149"/>
      <c r="G631" s="1149"/>
      <c r="H631" s="1149"/>
      <c r="I631" s="1153"/>
      <c r="J631" s="1149"/>
      <c r="K631" s="1149"/>
      <c r="L631" s="1149"/>
      <c r="M631" s="1152"/>
      <c r="N631" s="1148"/>
      <c r="O631" s="1150"/>
      <c r="P631" s="1150"/>
      <c r="Q631" s="1150"/>
      <c r="AF631" s="1149"/>
      <c r="AG631" s="1149"/>
    </row>
    <row r="632" spans="3:33" s="340" customFormat="1">
      <c r="C632" s="1150"/>
      <c r="D632" s="1150"/>
      <c r="F632" s="1149"/>
      <c r="G632" s="1149"/>
      <c r="H632" s="1149"/>
      <c r="I632" s="1153"/>
      <c r="J632" s="1149"/>
      <c r="K632" s="1149"/>
      <c r="L632" s="1149"/>
      <c r="M632" s="1152"/>
      <c r="N632" s="1148"/>
      <c r="O632" s="1150"/>
      <c r="P632" s="1150"/>
      <c r="Q632" s="1150"/>
      <c r="AF632" s="1149"/>
      <c r="AG632" s="1149"/>
    </row>
    <row r="633" spans="3:33" s="340" customFormat="1">
      <c r="C633" s="1150"/>
      <c r="D633" s="1150"/>
      <c r="F633" s="1149"/>
      <c r="G633" s="1149"/>
      <c r="H633" s="1149"/>
      <c r="I633" s="1153"/>
      <c r="J633" s="1149"/>
      <c r="K633" s="1149"/>
      <c r="L633" s="1149"/>
      <c r="M633" s="1152"/>
      <c r="N633" s="1148"/>
      <c r="O633" s="1150"/>
      <c r="P633" s="1150"/>
      <c r="Q633" s="1150"/>
      <c r="AF633" s="1149"/>
      <c r="AG633" s="1149"/>
    </row>
    <row r="634" spans="3:33" s="340" customFormat="1">
      <c r="C634" s="1150"/>
      <c r="D634" s="1150"/>
      <c r="F634" s="1149"/>
      <c r="G634" s="1149"/>
      <c r="H634" s="1149"/>
      <c r="I634" s="1153"/>
      <c r="J634" s="1149"/>
      <c r="K634" s="1149"/>
      <c r="L634" s="1149"/>
      <c r="M634" s="1152"/>
      <c r="N634" s="1148"/>
      <c r="O634" s="1150"/>
      <c r="P634" s="1150"/>
      <c r="Q634" s="1150"/>
      <c r="AF634" s="1149"/>
      <c r="AG634" s="1149"/>
    </row>
    <row r="635" spans="3:33" s="340" customFormat="1">
      <c r="C635" s="1150"/>
      <c r="D635" s="1150"/>
      <c r="F635" s="1149"/>
      <c r="G635" s="1149"/>
      <c r="H635" s="1149"/>
      <c r="I635" s="1153"/>
      <c r="J635" s="1149"/>
      <c r="K635" s="1149"/>
      <c r="L635" s="1149"/>
      <c r="M635" s="1152"/>
      <c r="N635" s="1148"/>
      <c r="O635" s="1150"/>
      <c r="P635" s="1150"/>
      <c r="Q635" s="1150"/>
      <c r="AF635" s="1149"/>
      <c r="AG635" s="1149"/>
    </row>
    <row r="636" spans="3:33" s="340" customFormat="1">
      <c r="C636" s="1150"/>
      <c r="D636" s="1150"/>
      <c r="F636" s="1149"/>
      <c r="G636" s="1149"/>
      <c r="H636" s="1149"/>
      <c r="I636" s="1153"/>
      <c r="J636" s="1149"/>
      <c r="K636" s="1149"/>
      <c r="L636" s="1149"/>
      <c r="M636" s="1152"/>
      <c r="N636" s="1148"/>
      <c r="O636" s="1150"/>
      <c r="P636" s="1150"/>
      <c r="Q636" s="1150"/>
      <c r="AF636" s="1149"/>
      <c r="AG636" s="1149"/>
    </row>
    <row r="637" spans="3:33" s="340" customFormat="1">
      <c r="C637" s="1150"/>
      <c r="D637" s="1150"/>
      <c r="F637" s="1149"/>
      <c r="G637" s="1149"/>
      <c r="H637" s="1149"/>
      <c r="I637" s="1153"/>
      <c r="J637" s="1149"/>
      <c r="K637" s="1149"/>
      <c r="L637" s="1149"/>
      <c r="M637" s="1152"/>
      <c r="N637" s="1148"/>
      <c r="O637" s="1150"/>
      <c r="P637" s="1150"/>
      <c r="Q637" s="1150"/>
      <c r="AF637" s="1149"/>
      <c r="AG637" s="1149"/>
    </row>
    <row r="638" spans="3:33" s="340" customFormat="1">
      <c r="C638" s="1150"/>
      <c r="D638" s="1150"/>
      <c r="F638" s="1149"/>
      <c r="G638" s="1149"/>
      <c r="H638" s="1149"/>
      <c r="I638" s="1153"/>
      <c r="J638" s="1149"/>
      <c r="K638" s="1149"/>
      <c r="L638" s="1149"/>
      <c r="M638" s="1152"/>
      <c r="N638" s="1148"/>
      <c r="O638" s="1150"/>
      <c r="P638" s="1150"/>
      <c r="Q638" s="1150"/>
      <c r="AF638" s="1149"/>
      <c r="AG638" s="1149"/>
    </row>
    <row r="639" spans="3:33" s="340" customFormat="1">
      <c r="C639" s="1150"/>
      <c r="D639" s="1150"/>
      <c r="F639" s="1149"/>
      <c r="G639" s="1149"/>
      <c r="H639" s="1149"/>
      <c r="I639" s="1153"/>
      <c r="J639" s="1149"/>
      <c r="K639" s="1149"/>
      <c r="L639" s="1149"/>
      <c r="M639" s="1152"/>
      <c r="N639" s="1148"/>
      <c r="O639" s="1150"/>
      <c r="P639" s="1150"/>
      <c r="Q639" s="1150"/>
      <c r="AF639" s="1149"/>
      <c r="AG639" s="1149"/>
    </row>
    <row r="640" spans="3:33" s="340" customFormat="1">
      <c r="C640" s="1150"/>
      <c r="D640" s="1150"/>
      <c r="F640" s="1149"/>
      <c r="G640" s="1149"/>
      <c r="H640" s="1149"/>
      <c r="I640" s="1153"/>
      <c r="J640" s="1149"/>
      <c r="K640" s="1149"/>
      <c r="L640" s="1149"/>
      <c r="M640" s="1152"/>
      <c r="N640" s="1148"/>
      <c r="O640" s="1150"/>
      <c r="P640" s="1150"/>
      <c r="Q640" s="1150"/>
      <c r="AF640" s="1149"/>
      <c r="AG640" s="1149"/>
    </row>
    <row r="641" spans="3:33" s="340" customFormat="1">
      <c r="C641" s="1150"/>
      <c r="D641" s="1150"/>
      <c r="F641" s="1149"/>
      <c r="G641" s="1149"/>
      <c r="H641" s="1149"/>
      <c r="I641" s="1153"/>
      <c r="J641" s="1149"/>
      <c r="K641" s="1149"/>
      <c r="L641" s="1149"/>
      <c r="M641" s="1152"/>
      <c r="N641" s="1148"/>
      <c r="O641" s="1150"/>
      <c r="P641" s="1150"/>
      <c r="Q641" s="1150"/>
      <c r="AF641" s="1149"/>
      <c r="AG641" s="1149"/>
    </row>
    <row r="642" spans="3:33" s="340" customFormat="1">
      <c r="C642" s="1150"/>
      <c r="D642" s="1150"/>
      <c r="F642" s="1149"/>
      <c r="G642" s="1149"/>
      <c r="H642" s="1149"/>
      <c r="I642" s="1153"/>
      <c r="J642" s="1149"/>
      <c r="K642" s="1149"/>
      <c r="L642" s="1149"/>
      <c r="M642" s="1152"/>
      <c r="N642" s="1148"/>
      <c r="O642" s="1150"/>
      <c r="P642" s="1150"/>
      <c r="Q642" s="1150"/>
      <c r="AF642" s="1149"/>
      <c r="AG642" s="1149"/>
    </row>
    <row r="643" spans="3:33" s="340" customFormat="1">
      <c r="C643" s="1150"/>
      <c r="D643" s="1150"/>
      <c r="F643" s="1149"/>
      <c r="G643" s="1149"/>
      <c r="H643" s="1149"/>
      <c r="I643" s="1153"/>
      <c r="J643" s="1149"/>
      <c r="K643" s="1149"/>
      <c r="L643" s="1149"/>
      <c r="M643" s="1152"/>
      <c r="N643" s="1148"/>
      <c r="O643" s="1150"/>
      <c r="P643" s="1150"/>
      <c r="Q643" s="1150"/>
      <c r="AF643" s="1149"/>
      <c r="AG643" s="1149"/>
    </row>
    <row r="644" spans="3:33" s="340" customFormat="1">
      <c r="C644" s="1150"/>
      <c r="D644" s="1150"/>
      <c r="F644" s="1149"/>
      <c r="G644" s="1149"/>
      <c r="H644" s="1149"/>
      <c r="I644" s="1153"/>
      <c r="J644" s="1149"/>
      <c r="K644" s="1149"/>
      <c r="L644" s="1149"/>
      <c r="M644" s="1152"/>
      <c r="N644" s="1148"/>
      <c r="O644" s="1150"/>
      <c r="P644" s="1150"/>
      <c r="Q644" s="1150"/>
      <c r="AF644" s="1149"/>
      <c r="AG644" s="1149"/>
    </row>
    <row r="645" spans="3:33" s="340" customFormat="1">
      <c r="C645" s="1150"/>
      <c r="D645" s="1150"/>
      <c r="F645" s="1149"/>
      <c r="G645" s="1149"/>
      <c r="H645" s="1149"/>
      <c r="I645" s="1153"/>
      <c r="J645" s="1149"/>
      <c r="K645" s="1149"/>
      <c r="L645" s="1149"/>
      <c r="M645" s="1152"/>
      <c r="N645" s="1148"/>
      <c r="O645" s="1150"/>
      <c r="P645" s="1150"/>
      <c r="Q645" s="1150"/>
      <c r="AF645" s="1149"/>
      <c r="AG645" s="1149"/>
    </row>
    <row r="646" spans="3:33" s="340" customFormat="1">
      <c r="C646" s="1150"/>
      <c r="D646" s="1150"/>
      <c r="F646" s="1149"/>
      <c r="G646" s="1149"/>
      <c r="H646" s="1149"/>
      <c r="I646" s="1153"/>
      <c r="J646" s="1149"/>
      <c r="K646" s="1149"/>
      <c r="L646" s="1149"/>
      <c r="M646" s="1152"/>
      <c r="N646" s="1148"/>
      <c r="O646" s="1150"/>
      <c r="P646" s="1150"/>
      <c r="Q646" s="1150"/>
      <c r="AF646" s="1149"/>
      <c r="AG646" s="1149"/>
    </row>
    <row r="647" spans="3:33" s="340" customFormat="1">
      <c r="C647" s="1150"/>
      <c r="D647" s="1150"/>
      <c r="F647" s="1149"/>
      <c r="G647" s="1149"/>
      <c r="H647" s="1149"/>
      <c r="I647" s="1153"/>
      <c r="J647" s="1149"/>
      <c r="K647" s="1149"/>
      <c r="L647" s="1149"/>
      <c r="M647" s="1152"/>
      <c r="N647" s="1148"/>
      <c r="O647" s="1150"/>
      <c r="P647" s="1150"/>
      <c r="Q647" s="1150"/>
      <c r="AF647" s="1149"/>
      <c r="AG647" s="1149"/>
    </row>
    <row r="648" spans="3:33" s="340" customFormat="1">
      <c r="C648" s="1150"/>
      <c r="D648" s="1150"/>
      <c r="F648" s="1149"/>
      <c r="G648" s="1149"/>
      <c r="H648" s="1149"/>
      <c r="I648" s="1153"/>
      <c r="J648" s="1149"/>
      <c r="K648" s="1149"/>
      <c r="L648" s="1149"/>
      <c r="M648" s="1152"/>
      <c r="N648" s="1148"/>
      <c r="O648" s="1150"/>
      <c r="P648" s="1150"/>
      <c r="Q648" s="1150"/>
      <c r="AF648" s="1149"/>
      <c r="AG648" s="1149"/>
    </row>
    <row r="649" spans="3:33" s="340" customFormat="1">
      <c r="C649" s="1150"/>
      <c r="D649" s="1150"/>
      <c r="F649" s="1149"/>
      <c r="G649" s="1149"/>
      <c r="H649" s="1149"/>
      <c r="I649" s="1153"/>
      <c r="J649" s="1149"/>
      <c r="K649" s="1149"/>
      <c r="L649" s="1149"/>
      <c r="M649" s="1152"/>
      <c r="N649" s="1148"/>
      <c r="O649" s="1150"/>
      <c r="P649" s="1150"/>
      <c r="Q649" s="1150"/>
      <c r="AF649" s="1149"/>
      <c r="AG649" s="1149"/>
    </row>
    <row r="650" spans="3:33" s="340" customFormat="1">
      <c r="C650" s="1150"/>
      <c r="D650" s="1150"/>
      <c r="F650" s="1149"/>
      <c r="G650" s="1149"/>
      <c r="H650" s="1149"/>
      <c r="I650" s="1153"/>
      <c r="J650" s="1149"/>
      <c r="K650" s="1149"/>
      <c r="L650" s="1149"/>
      <c r="M650" s="1152"/>
      <c r="N650" s="1148"/>
      <c r="O650" s="1150"/>
      <c r="P650" s="1150"/>
      <c r="Q650" s="1150"/>
      <c r="AF650" s="1149"/>
      <c r="AG650" s="1149"/>
    </row>
  </sheetData>
  <sortState ref="A121:N200">
    <sortCondition descending="1" ref="N120"/>
  </sortState>
  <mergeCells count="7">
    <mergeCell ref="S44:AE44"/>
    <mergeCell ref="A4:C4"/>
    <mergeCell ref="S21:AG21"/>
    <mergeCell ref="S23:AE23"/>
    <mergeCell ref="S26:AE26"/>
    <mergeCell ref="S31:AE31"/>
    <mergeCell ref="S37:AE37"/>
  </mergeCells>
  <conditionalFormatting sqref="A23:A33 A35:A96">
    <cfRule type="expression" dxfId="6" priority="8" stopIfTrue="1">
      <formula>AND(COUNTIF($A$23:$A$33, A23)+COUNTIF($A$35:$A$96, A23)&gt;1,NOT(ISBLANK(A23)))</formula>
    </cfRule>
  </conditionalFormatting>
  <conditionalFormatting sqref="A117:A118">
    <cfRule type="expression" dxfId="5" priority="9" stopIfTrue="1">
      <formula>AND(COUNTIF($A$117:$A$118, A117)&gt;1,NOT(ISBLANK(A117)))</formula>
    </cfRule>
  </conditionalFormatting>
  <conditionalFormatting sqref="A23:A101">
    <cfRule type="expression" dxfId="4" priority="7" stopIfTrue="1">
      <formula>AND(COUNTIF($A$23:$A$101, A23)&gt;1,NOT(ISBLANK(A23)))</formula>
    </cfRule>
  </conditionalFormatting>
  <conditionalFormatting sqref="A122:A132 A134:A195">
    <cfRule type="expression" dxfId="3" priority="6" stopIfTrue="1">
      <formula>AND(COUNTIF($A$23:$A$33, A122)+COUNTIF($A$35:$A$96, A122)&gt;1,NOT(ISBLANK(A122)))</formula>
    </cfRule>
  </conditionalFormatting>
  <conditionalFormatting sqref="A122:A200">
    <cfRule type="expression" dxfId="2" priority="5" stopIfTrue="1">
      <formula>AND(COUNTIF($A$23:$A$101, A122)&gt;1,NOT(ISBLANK(A122)))</formula>
    </cfRule>
  </conditionalFormatting>
  <conditionalFormatting sqref="A108:A116">
    <cfRule type="expression" dxfId="1" priority="2" stopIfTrue="1">
      <formula>AND(COUNTIF($A$23:$A$33, A108)+COUNTIF($A$35:$A$96, A108)&gt;1,NOT(ISBLANK(A108)))</formula>
    </cfRule>
  </conditionalFormatting>
  <conditionalFormatting sqref="A108:A116">
    <cfRule type="expression" dxfId="0" priority="1" stopIfTrue="1">
      <formula>AND(COUNTIF($A$23:$A$101, A108)&gt;1,NOT(ISBLANK(A108)))</formula>
    </cfRule>
  </conditionalFormatting>
  <pageMargins left="0.511811024" right="0.511811024" top="0.78740157500000008" bottom="0.78740157500000008" header="0.31496062000000008" footer="0.31496062000000008"/>
  <pageSetup paperSize="9" fitToWidth="0" fitToHeight="0" orientation="portrait" r:id="rId1"/>
  <ignoredErrors>
    <ignoredError sqref="N102:O102 AF39:AG39 AF46:AG46 AF27 AF33:AG33" formula="1"/>
    <ignoredError sqref="K102:M102 Z39:AE39" formula="1" formulaRange="1"/>
    <ignoredError sqref="E117:M117 E102:J102 W39:Y39" formulaRange="1"/>
  </ignoredError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26"/>
  <dimension ref="A8:AG43"/>
  <sheetViews>
    <sheetView zoomScale="90" zoomScaleNormal="90" workbookViewId="0">
      <selection activeCell="Q32" sqref="Q32"/>
    </sheetView>
  </sheetViews>
  <sheetFormatPr defaultRowHeight="15"/>
  <cols>
    <col min="1" max="1" width="9.140625" style="221" customWidth="1"/>
    <col min="2" max="2" width="12.28515625" style="221" customWidth="1"/>
    <col min="3" max="3" width="10.7109375" style="221" customWidth="1"/>
    <col min="4" max="4" width="11.7109375" style="221" customWidth="1"/>
    <col min="5" max="5" width="11.5703125" style="221" bestFit="1" customWidth="1"/>
    <col min="6" max="16384" width="9.140625" style="221"/>
  </cols>
  <sheetData>
    <row r="8" spans="1:33">
      <c r="A8" s="565"/>
      <c r="C8" s="222"/>
      <c r="D8" s="222"/>
      <c r="F8" s="223"/>
      <c r="G8" s="223"/>
      <c r="H8" s="223"/>
      <c r="I8" s="224"/>
      <c r="J8" s="223"/>
      <c r="K8" s="223"/>
      <c r="L8" s="223"/>
      <c r="M8" s="225"/>
      <c r="N8" s="226"/>
      <c r="O8" s="222"/>
      <c r="P8" s="222"/>
      <c r="Q8" s="222"/>
      <c r="AF8" s="223"/>
      <c r="AG8" s="223"/>
    </row>
    <row r="9" spans="1:33">
      <c r="A9" s="347"/>
      <c r="C9" s="222"/>
      <c r="D9" s="222"/>
      <c r="F9" s="223"/>
      <c r="G9" s="223"/>
      <c r="H9" s="223"/>
      <c r="I9" s="224"/>
      <c r="J9" s="223"/>
      <c r="K9" s="223"/>
      <c r="L9" s="223"/>
      <c r="M9" s="225"/>
      <c r="N9" s="226"/>
      <c r="O9" s="222"/>
      <c r="P9" s="222"/>
      <c r="Q9" s="222"/>
      <c r="AF9" s="223"/>
      <c r="AG9" s="223"/>
    </row>
    <row r="10" spans="1:33">
      <c r="A10" s="347"/>
      <c r="C10" s="222"/>
      <c r="D10" s="222"/>
      <c r="F10" s="223"/>
      <c r="G10" s="223"/>
      <c r="H10" s="223"/>
      <c r="I10" s="224"/>
      <c r="J10" s="223"/>
      <c r="K10" s="223"/>
      <c r="L10" s="223"/>
      <c r="M10" s="225"/>
      <c r="N10" s="226"/>
      <c r="O10" s="222"/>
      <c r="P10" s="222"/>
      <c r="Q10" s="222"/>
      <c r="AF10" s="223"/>
      <c r="AG10" s="223"/>
    </row>
    <row r="11" spans="1:33">
      <c r="A11" s="347"/>
      <c r="C11" s="222"/>
      <c r="D11" s="222"/>
      <c r="F11" s="223"/>
      <c r="G11" s="223"/>
      <c r="H11" s="223"/>
      <c r="I11" s="224"/>
      <c r="J11" s="223"/>
      <c r="K11" s="223"/>
      <c r="L11" s="223"/>
      <c r="M11" s="225"/>
      <c r="N11" s="226"/>
      <c r="O11" s="222"/>
      <c r="P11" s="222"/>
      <c r="Q11" s="222"/>
      <c r="AF11" s="223"/>
      <c r="AG11" s="223"/>
    </row>
    <row r="12" spans="1:33">
      <c r="A12" s="347"/>
      <c r="C12" s="222"/>
      <c r="D12" s="222"/>
      <c r="F12" s="223"/>
      <c r="G12" s="223"/>
      <c r="H12" s="223"/>
      <c r="I12" s="224"/>
      <c r="J12" s="223"/>
      <c r="K12" s="223"/>
      <c r="L12" s="223"/>
      <c r="M12" s="225"/>
      <c r="N12" s="226"/>
      <c r="O12" s="222"/>
      <c r="P12" s="222"/>
      <c r="Q12" s="222"/>
      <c r="AF12" s="223"/>
      <c r="AG12" s="223"/>
    </row>
    <row r="13" spans="1:33" ht="15.75" thickBot="1">
      <c r="B13" s="221">
        <v>23</v>
      </c>
    </row>
    <row r="14" spans="1:33" ht="15.75" thickBot="1">
      <c r="A14" s="908" t="s">
        <v>5</v>
      </c>
      <c r="B14" s="909" t="s">
        <v>6</v>
      </c>
      <c r="C14" s="910" t="s">
        <v>7</v>
      </c>
      <c r="E14" s="568" t="s">
        <v>5</v>
      </c>
      <c r="F14" s="568" t="s">
        <v>6</v>
      </c>
    </row>
    <row r="15" spans="1:33" ht="15.75" thickBot="1">
      <c r="A15" s="905">
        <v>46023</v>
      </c>
      <c r="B15" s="911">
        <v>34</v>
      </c>
      <c r="C15" s="912">
        <f>((B15-13)/13)*100</f>
        <v>161.53846153846155</v>
      </c>
      <c r="E15" s="1143">
        <v>46023</v>
      </c>
      <c r="F15" s="1144">
        <v>34</v>
      </c>
    </row>
    <row r="16" spans="1:33" ht="15.75" thickBot="1">
      <c r="A16" s="905">
        <v>46054</v>
      </c>
      <c r="B16" s="906">
        <v>24</v>
      </c>
      <c r="C16" s="907">
        <f t="shared" ref="C16:C26" si="0">((B16-B15)/B15)*100</f>
        <v>-29.411764705882355</v>
      </c>
      <c r="E16" s="1143">
        <v>46054</v>
      </c>
      <c r="F16" s="1144">
        <v>24</v>
      </c>
    </row>
    <row r="17" spans="1:6" ht="15.75" thickBot="1">
      <c r="A17" s="905">
        <v>46082</v>
      </c>
      <c r="B17" s="906">
        <v>19</v>
      </c>
      <c r="C17" s="907">
        <f t="shared" si="0"/>
        <v>-20.833333333333336</v>
      </c>
      <c r="E17" s="1143">
        <v>46082</v>
      </c>
      <c r="F17" s="1144">
        <v>19</v>
      </c>
    </row>
    <row r="18" spans="1:6" ht="15.75" thickBot="1">
      <c r="A18" s="905">
        <v>46113</v>
      </c>
      <c r="B18" s="906">
        <v>15</v>
      </c>
      <c r="C18" s="907">
        <f t="shared" si="0"/>
        <v>-21.052631578947366</v>
      </c>
      <c r="E18" s="1143">
        <v>46113</v>
      </c>
      <c r="F18" s="1144">
        <v>15</v>
      </c>
    </row>
    <row r="19" spans="1:6" ht="15.75" thickBot="1">
      <c r="A19" s="905">
        <v>46143</v>
      </c>
      <c r="B19" s="906">
        <v>22</v>
      </c>
      <c r="C19" s="907">
        <f t="shared" si="0"/>
        <v>46.666666666666664</v>
      </c>
      <c r="E19" s="1143">
        <v>46143</v>
      </c>
      <c r="F19" s="1144">
        <v>22</v>
      </c>
    </row>
    <row r="20" spans="1:6" ht="15.75" thickBot="1">
      <c r="A20" s="905">
        <v>46174</v>
      </c>
      <c r="B20" s="906">
        <v>22</v>
      </c>
      <c r="C20" s="907">
        <f t="shared" si="0"/>
        <v>0</v>
      </c>
      <c r="E20" s="1143">
        <v>46174</v>
      </c>
      <c r="F20" s="1144">
        <v>22</v>
      </c>
    </row>
    <row r="21" spans="1:6" ht="15.75" thickBot="1">
      <c r="A21" s="905">
        <v>46204</v>
      </c>
      <c r="B21" s="906">
        <v>19</v>
      </c>
      <c r="C21" s="907">
        <f t="shared" si="0"/>
        <v>-13.636363636363635</v>
      </c>
      <c r="E21" s="1143">
        <v>46204</v>
      </c>
      <c r="F21" s="1144">
        <v>19</v>
      </c>
    </row>
    <row r="22" spans="1:6" ht="15.75" thickBot="1">
      <c r="A22" s="905">
        <v>46235</v>
      </c>
      <c r="B22" s="906">
        <v>18</v>
      </c>
      <c r="C22" s="907">
        <f t="shared" si="0"/>
        <v>-5.2631578947368416</v>
      </c>
      <c r="E22" s="1143">
        <v>46235</v>
      </c>
      <c r="F22" s="1144">
        <v>18</v>
      </c>
    </row>
    <row r="23" spans="1:6" ht="15.75" thickBot="1">
      <c r="A23" s="905">
        <v>46266</v>
      </c>
      <c r="B23" s="906">
        <v>19</v>
      </c>
      <c r="C23" s="907">
        <f t="shared" si="0"/>
        <v>5.5555555555555554</v>
      </c>
      <c r="E23" s="1143">
        <v>46266</v>
      </c>
      <c r="F23" s="1145">
        <v>19</v>
      </c>
    </row>
    <row r="24" spans="1:6" ht="15.75" thickBot="1">
      <c r="A24" s="905">
        <v>46296</v>
      </c>
      <c r="B24" s="861">
        <v>0</v>
      </c>
      <c r="C24" s="862">
        <f t="shared" si="0"/>
        <v>-100</v>
      </c>
      <c r="E24" s="1143">
        <v>46296</v>
      </c>
      <c r="F24" s="1145">
        <v>0</v>
      </c>
    </row>
    <row r="25" spans="1:6" ht="15.75" thickBot="1">
      <c r="A25" s="905">
        <v>46327</v>
      </c>
      <c r="B25" s="861">
        <v>0</v>
      </c>
      <c r="C25" s="862" t="e">
        <f t="shared" si="0"/>
        <v>#DIV/0!</v>
      </c>
      <c r="E25" s="1143">
        <v>46327</v>
      </c>
      <c r="F25" s="1144">
        <v>0</v>
      </c>
    </row>
    <row r="26" spans="1:6" ht="15.75" thickBot="1">
      <c r="A26" s="905">
        <v>46357</v>
      </c>
      <c r="B26" s="861">
        <v>0</v>
      </c>
      <c r="C26" s="862" t="e">
        <f t="shared" si="0"/>
        <v>#DIV/0!</v>
      </c>
      <c r="E26" s="1143">
        <v>46357</v>
      </c>
      <c r="F26" s="1144">
        <v>0</v>
      </c>
    </row>
    <row r="27" spans="1:6" ht="15.75" thickBot="1">
      <c r="A27" s="913" t="s">
        <v>8</v>
      </c>
      <c r="B27" s="913">
        <f>SUM(B15:B26)</f>
        <v>192</v>
      </c>
      <c r="C27" s="913"/>
      <c r="E27" s="1145" t="s">
        <v>8</v>
      </c>
      <c r="F27" s="1145">
        <f>SUM(F15:F26)</f>
        <v>192</v>
      </c>
    </row>
    <row r="30" spans="1:6">
      <c r="A30" s="1055"/>
      <c r="B30" s="1056"/>
      <c r="D30" s="193" t="s">
        <v>548</v>
      </c>
      <c r="E30" s="193">
        <v>0</v>
      </c>
    </row>
    <row r="31" spans="1:6">
      <c r="A31" s="1056"/>
      <c r="B31" s="1056"/>
      <c r="D31" s="193" t="s">
        <v>549</v>
      </c>
      <c r="E31" s="193">
        <v>6</v>
      </c>
    </row>
    <row r="32" spans="1:6">
      <c r="D32" s="193" t="s">
        <v>550</v>
      </c>
      <c r="E32" s="193">
        <v>13</v>
      </c>
    </row>
    <row r="33" spans="1:9">
      <c r="D33" s="193" t="s">
        <v>39</v>
      </c>
      <c r="E33" s="193">
        <v>18</v>
      </c>
    </row>
    <row r="41" spans="1:9">
      <c r="A41" s="1227" t="s">
        <v>20</v>
      </c>
      <c r="B41" s="1227"/>
      <c r="C41" s="1227"/>
      <c r="D41" s="1227"/>
      <c r="E41" s="1227"/>
      <c r="F41" s="1227"/>
      <c r="G41" s="1227"/>
      <c r="H41" s="1227"/>
      <c r="I41" s="1227"/>
    </row>
    <row r="42" spans="1:9">
      <c r="A42" s="1227"/>
      <c r="B42" s="1227"/>
      <c r="C42" s="1227"/>
      <c r="D42" s="1227"/>
      <c r="E42" s="1227"/>
      <c r="F42" s="1227"/>
      <c r="G42" s="1227"/>
      <c r="H42" s="1227"/>
      <c r="I42" s="1227"/>
    </row>
    <row r="43" spans="1:9">
      <c r="A43" s="1227"/>
      <c r="B43" s="1227"/>
      <c r="C43" s="1227"/>
      <c r="D43" s="1227"/>
      <c r="E43" s="1227"/>
      <c r="F43" s="1227"/>
      <c r="G43" s="1227"/>
      <c r="H43" s="1227"/>
      <c r="I43" s="1227"/>
    </row>
  </sheetData>
  <mergeCells count="1">
    <mergeCell ref="A41:I43"/>
  </mergeCells>
  <pageMargins left="0.511811024" right="0.511811024" top="0.78740157499999996" bottom="0.78740157499999996" header="0.31496062000000002" footer="0.31496062000000002"/>
  <pageSetup paperSize="9" orientation="portrait" r:id="rId1"/>
  <ignoredErrors>
    <ignoredError sqref="C17:C18 C20:C26" evalError="1"/>
  </ignoredError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27"/>
  <dimension ref="A1:B19"/>
  <sheetViews>
    <sheetView topLeftCell="C1" workbookViewId="0"/>
  </sheetViews>
  <sheetFormatPr defaultRowHeight="15"/>
  <cols>
    <col min="1" max="1" width="55.7109375" hidden="1" customWidth="1"/>
    <col min="2" max="2" width="19.85546875" hidden="1" customWidth="1"/>
    <col min="3" max="3" width="9.140625" customWidth="1"/>
  </cols>
  <sheetData>
    <row r="1" spans="1:2">
      <c r="A1" s="66" t="s">
        <v>3</v>
      </c>
    </row>
    <row r="2" spans="1:2">
      <c r="A2" s="1" t="s">
        <v>4</v>
      </c>
    </row>
    <row r="3" spans="1:2">
      <c r="A3" s="64"/>
    </row>
    <row r="4" spans="1:2">
      <c r="A4" s="165" t="s">
        <v>551</v>
      </c>
      <c r="B4" s="166" t="s">
        <v>552</v>
      </c>
    </row>
    <row r="5" spans="1:2" ht="15.75" thickBot="1">
      <c r="A5" s="167" t="s">
        <v>61</v>
      </c>
      <c r="B5" s="168">
        <v>135</v>
      </c>
    </row>
    <row r="6" spans="1:2" ht="45">
      <c r="A6" s="167" t="s">
        <v>553</v>
      </c>
      <c r="B6" s="168">
        <v>58</v>
      </c>
    </row>
    <row r="7" spans="1:2" ht="45">
      <c r="A7" s="169" t="s">
        <v>554</v>
      </c>
      <c r="B7" s="168">
        <v>281</v>
      </c>
    </row>
    <row r="8" spans="1:2" ht="15.75" thickBot="1">
      <c r="A8" s="167" t="s">
        <v>555</v>
      </c>
      <c r="B8" s="168">
        <v>106</v>
      </c>
    </row>
    <row r="9" spans="1:2" ht="15.75" thickBot="1">
      <c r="A9" s="167" t="s">
        <v>556</v>
      </c>
      <c r="B9" s="168">
        <v>4</v>
      </c>
    </row>
    <row r="10" spans="1:2" ht="15.75" thickBot="1">
      <c r="A10" s="167" t="s">
        <v>557</v>
      </c>
      <c r="B10" s="168">
        <v>257</v>
      </c>
    </row>
    <row r="11" spans="1:2" ht="15.75" thickBot="1">
      <c r="A11" s="167" t="s">
        <v>558</v>
      </c>
      <c r="B11" s="168">
        <v>72</v>
      </c>
    </row>
    <row r="12" spans="1:2" ht="30">
      <c r="A12" s="170" t="s">
        <v>559</v>
      </c>
      <c r="B12" s="168">
        <v>42</v>
      </c>
    </row>
    <row r="13" spans="1:2">
      <c r="A13" s="171" t="s">
        <v>19</v>
      </c>
      <c r="B13" s="172">
        <f>SUM(B5:B12)</f>
        <v>955</v>
      </c>
    </row>
    <row r="16" spans="1:2">
      <c r="A16" s="64"/>
    </row>
    <row r="17" spans="1:1">
      <c r="A17" s="64"/>
    </row>
    <row r="18" spans="1:1">
      <c r="A18" s="64"/>
    </row>
    <row r="19" spans="1:1">
      <c r="A19" s="64"/>
    </row>
  </sheetData>
  <pageMargins left="0.511811024" right="0.511811024" top="0.78740157500000008" bottom="0.78740157500000008" header="0.31496062000000008" footer="0.3149606200000000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26</vt:i4>
      </vt:variant>
      <vt:variant>
        <vt:lpstr>Intervalos nomeados</vt:lpstr>
      </vt:variant>
      <vt:variant>
        <vt:i4>1</vt:i4>
      </vt:variant>
    </vt:vector>
  </HeadingPairs>
  <TitlesOfParts>
    <vt:vector size="27" baseType="lpstr">
      <vt:lpstr>Texto</vt:lpstr>
      <vt:lpstr>Protocolos</vt:lpstr>
      <vt:lpstr>Elogios_Sugestões</vt:lpstr>
      <vt:lpstr>Canais_atendimento</vt:lpstr>
      <vt:lpstr>Fora da competência</vt:lpstr>
      <vt:lpstr>Buraco-Pavimentação_SET_2026</vt:lpstr>
      <vt:lpstr>Assuntos</vt:lpstr>
      <vt:lpstr>10+_Assuntos_2026</vt:lpstr>
      <vt:lpstr>Assuntos-variação_10_mais_2026</vt:lpstr>
      <vt:lpstr>10_ASSUNTOS+_Assuntos_SET_26</vt:lpstr>
      <vt:lpstr>UNIDADES</vt:lpstr>
      <vt:lpstr>10+_UNIDADES_2026</vt:lpstr>
      <vt:lpstr>Unidades_variação_10_mais_2026</vt:lpstr>
      <vt:lpstr>10+_Unidades_SET_26</vt:lpstr>
      <vt:lpstr>Subprefeituras_2026</vt:lpstr>
      <vt:lpstr>10+_SUB's_2026</vt:lpstr>
      <vt:lpstr>Subs_-Variação_10_mais_2026</vt:lpstr>
      <vt:lpstr>10+_Subprefeituras_SET_26</vt:lpstr>
      <vt:lpstr>Denúncia_Protocolos_2026</vt:lpstr>
      <vt:lpstr>Denúncia_Unidades_Mensal_2026</vt:lpstr>
      <vt:lpstr>Denúncia_Unidades_Total_2026</vt:lpstr>
      <vt:lpstr>Denúncia_Órgãos_Recebidas</vt:lpstr>
      <vt:lpstr>Denúncia_Órgãos_Não Recebidas</vt:lpstr>
      <vt:lpstr>e-SIC_2026</vt:lpstr>
      <vt:lpstr>Alteração_de_Processo</vt:lpstr>
      <vt:lpstr>P</vt:lpstr>
      <vt:lpstr>Alteração_de_Processo!OLE_LINK1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Marcio Ramires</cp:lastModifiedBy>
  <cp:revision/>
  <dcterms:created xsi:type="dcterms:W3CDTF">2018-08-01T11:52:47Z</dcterms:created>
  <dcterms:modified xsi:type="dcterms:W3CDTF">2026-10-23T21:28:45Z</dcterms:modified>
  <cp:category/>
  <cp:contentStatus/>
</cp:coreProperties>
</file>